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Wykres Sankeya\"/>
    </mc:Choice>
  </mc:AlternateContent>
  <xr:revisionPtr revIDLastSave="0" documentId="13_ncr:1_{260FAF91-0F24-4682-9D1A-697A9B4AC050}" xr6:coauthVersionLast="47" xr6:coauthVersionMax="47" xr10:uidLastSave="{00000000-0000-0000-0000-000000000000}"/>
  <bookViews>
    <workbookView xWindow="-108" yWindow="-108" windowWidth="23256" windowHeight="12576" xr2:uid="{E0D79275-93CE-47E0-8917-6E148A388104}"/>
  </bookViews>
  <sheets>
    <sheet name="Arkusz1" sheetId="1" r:id="rId1"/>
  </sheets>
  <definedNames>
    <definedName name="Blank">Arkusz1!$C$8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H26" i="1" s="1"/>
  <c r="P26" i="1" s="1"/>
  <c r="I27" i="1"/>
  <c r="I28" i="1"/>
  <c r="I29" i="1"/>
  <c r="I30" i="1"/>
  <c r="I31" i="1"/>
  <c r="I32" i="1"/>
  <c r="I33" i="1"/>
  <c r="H33" i="1" s="1"/>
  <c r="I34" i="1"/>
  <c r="H34" i="1" s="1"/>
  <c r="F25" i="1"/>
  <c r="G25" i="1" s="1"/>
  <c r="O25" i="1" s="1"/>
  <c r="H25" i="1"/>
  <c r="P25" i="1" s="1"/>
  <c r="J25" i="1"/>
  <c r="K25" i="1"/>
  <c r="L25" i="1"/>
  <c r="M25" i="1"/>
  <c r="N25" i="1"/>
  <c r="F26" i="1"/>
  <c r="G26" i="1" s="1"/>
  <c r="O26" i="1" s="1"/>
  <c r="J26" i="1"/>
  <c r="K26" i="1"/>
  <c r="L26" i="1"/>
  <c r="M26" i="1"/>
  <c r="F27" i="1"/>
  <c r="G27" i="1" s="1"/>
  <c r="H27" i="1"/>
  <c r="P27" i="1" s="1"/>
  <c r="J27" i="1"/>
  <c r="N27" i="1" s="1"/>
  <c r="K27" i="1"/>
  <c r="L27" i="1"/>
  <c r="M27" i="1"/>
  <c r="Q27" i="1" s="1"/>
  <c r="F28" i="1"/>
  <c r="G28" i="1" s="1"/>
  <c r="O28" i="1" s="1"/>
  <c r="J28" i="1"/>
  <c r="N28" i="1" s="1"/>
  <c r="K28" i="1"/>
  <c r="L28" i="1"/>
  <c r="M28" i="1"/>
  <c r="F29" i="1"/>
  <c r="G29" i="1" s="1"/>
  <c r="O29" i="1" s="1"/>
  <c r="H29" i="1"/>
  <c r="J29" i="1"/>
  <c r="K29" i="1"/>
  <c r="L29" i="1"/>
  <c r="M29" i="1"/>
  <c r="N29" i="1"/>
  <c r="F30" i="1"/>
  <c r="G30" i="1"/>
  <c r="O30" i="1" s="1"/>
  <c r="J30" i="1"/>
  <c r="K30" i="1"/>
  <c r="L30" i="1"/>
  <c r="M30" i="1"/>
  <c r="Q30" i="1" s="1"/>
  <c r="F31" i="1"/>
  <c r="G31" i="1" s="1"/>
  <c r="O31" i="1" s="1"/>
  <c r="H31" i="1"/>
  <c r="P31" i="1" s="1"/>
  <c r="J31" i="1"/>
  <c r="K31" i="1"/>
  <c r="L31" i="1"/>
  <c r="M31" i="1"/>
  <c r="F32" i="1"/>
  <c r="G32" i="1" s="1"/>
  <c r="O32" i="1" s="1"/>
  <c r="J32" i="1"/>
  <c r="N32" i="1" s="1"/>
  <c r="K32" i="1"/>
  <c r="L32" i="1"/>
  <c r="M32" i="1"/>
  <c r="F33" i="1"/>
  <c r="G33" i="1" s="1"/>
  <c r="O33" i="1" s="1"/>
  <c r="J33" i="1"/>
  <c r="K33" i="1"/>
  <c r="L33" i="1"/>
  <c r="M33" i="1"/>
  <c r="F34" i="1"/>
  <c r="G34" i="1" s="1"/>
  <c r="O34" i="1" s="1"/>
  <c r="J34" i="1"/>
  <c r="N34" i="1" s="1"/>
  <c r="K34" i="1"/>
  <c r="L34" i="1"/>
  <c r="M34" i="1"/>
  <c r="H24" i="1"/>
  <c r="P24" i="1" s="1"/>
  <c r="G24" i="1"/>
  <c r="O24" i="1" s="1"/>
  <c r="F24" i="1"/>
  <c r="N24" i="1" s="1"/>
  <c r="M24" i="1"/>
  <c r="Q24" i="1" s="1"/>
  <c r="L24" i="1"/>
  <c r="K24" i="1"/>
  <c r="J24" i="1"/>
  <c r="F13" i="1"/>
  <c r="F14" i="1"/>
  <c r="F15" i="1"/>
  <c r="F16" i="1"/>
  <c r="F17" i="1"/>
  <c r="F12" i="1"/>
  <c r="C13" i="1"/>
  <c r="C14" i="1"/>
  <c r="C15" i="1"/>
  <c r="C16" i="1"/>
  <c r="C17" i="1"/>
  <c r="C12" i="1"/>
  <c r="O27" i="1" l="1"/>
  <c r="N33" i="1"/>
  <c r="N30" i="1"/>
  <c r="P29" i="1"/>
  <c r="Q28" i="1"/>
  <c r="N26" i="1"/>
  <c r="P34" i="1"/>
  <c r="N31" i="1"/>
  <c r="P33" i="1"/>
  <c r="Q32" i="1"/>
  <c r="Q34" i="1"/>
  <c r="H28" i="1"/>
  <c r="P28" i="1" s="1"/>
  <c r="Q33" i="1"/>
  <c r="Q31" i="1"/>
  <c r="Q29" i="1"/>
  <c r="Q26" i="1"/>
  <c r="Q25" i="1"/>
  <c r="H32" i="1"/>
  <c r="P32" i="1" s="1"/>
  <c r="H30" i="1"/>
  <c r="P30" i="1" s="1"/>
</calcChain>
</file>

<file path=xl/sharedStrings.xml><?xml version="1.0" encoding="utf-8"?>
<sst xmlns="http://schemas.openxmlformats.org/spreadsheetml/2006/main" count="66" uniqueCount="31">
  <si>
    <t>Od / Do</t>
  </si>
  <si>
    <t>Zarobki Jan</t>
  </si>
  <si>
    <t>Zarobki Kasia</t>
  </si>
  <si>
    <t>Wynajem</t>
  </si>
  <si>
    <t>Dom</t>
  </si>
  <si>
    <t>Jedzenie</t>
  </si>
  <si>
    <t>Oszczędności</t>
  </si>
  <si>
    <t>Odstęp</t>
  </si>
  <si>
    <t>Above Start</t>
  </si>
  <si>
    <t>Above Mid 1</t>
  </si>
  <si>
    <t>Above Mid 2</t>
  </si>
  <si>
    <t>Above End</t>
  </si>
  <si>
    <t>Value Start</t>
  </si>
  <si>
    <t>Value Mid 1</t>
  </si>
  <si>
    <t>Value Mid 2</t>
  </si>
  <si>
    <t>Value End</t>
  </si>
  <si>
    <t>Below Start</t>
  </si>
  <si>
    <t>Below Mid 1</t>
  </si>
  <si>
    <t>Below Mid 2</t>
  </si>
  <si>
    <t>Below End</t>
  </si>
  <si>
    <t>Od</t>
  </si>
  <si>
    <t>Do</t>
  </si>
  <si>
    <t>Wartość</t>
  </si>
  <si>
    <t>Końcowa pozycja</t>
  </si>
  <si>
    <t>Puste 1</t>
  </si>
  <si>
    <t>Puste 2</t>
  </si>
  <si>
    <t>Puste 3</t>
  </si>
  <si>
    <t>Puste</t>
  </si>
  <si>
    <t>Przestrzeń nad zacienioną linią Sankeya</t>
  </si>
  <si>
    <t>Wartość zacieniowanej linii Sankeya</t>
  </si>
  <si>
    <t>Przestrzeń pod zacienioną linią Sankeya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</si>
</sst>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4472C4"/>
        <bgColor rgb="FF4472C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/>
      <bottom style="thin">
        <color rgb="FF8EA9DB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1" xfId="0" applyFont="1" applyFill="1" applyBorder="1"/>
    <xf numFmtId="0" fontId="0" fillId="2" borderId="2" xfId="0" applyFont="1" applyFill="1" applyBorder="1"/>
    <xf numFmtId="0" fontId="3" fillId="5" borderId="4" xfId="0" applyFont="1" applyFill="1" applyBorder="1"/>
    <xf numFmtId="0" fontId="4" fillId="0" borderId="4" xfId="0" applyFont="1" applyFill="1" applyBorder="1"/>
    <xf numFmtId="0" fontId="4" fillId="6" borderId="4" xfId="0" applyFont="1" applyFill="1" applyBorder="1"/>
    <xf numFmtId="0" fontId="4" fillId="6" borderId="3" xfId="0" applyFont="1" applyFill="1" applyBorder="1"/>
    <xf numFmtId="0" fontId="0" fillId="0" borderId="0" xfId="0" applyFill="1"/>
    <xf numFmtId="0" fontId="0" fillId="2" borderId="0" xfId="0" applyFont="1" applyFill="1" applyBorder="1"/>
    <xf numFmtId="0" fontId="1" fillId="0" borderId="0" xfId="0" applyFont="1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5" borderId="5" xfId="0" applyFont="1" applyFill="1" applyBorder="1"/>
    <xf numFmtId="0" fontId="5" fillId="4" borderId="7" xfId="0" applyFont="1" applyFill="1" applyBorder="1"/>
    <xf numFmtId="0" fontId="2" fillId="2" borderId="6" xfId="0" applyFont="1" applyFill="1" applyBorder="1" applyAlignment="1">
      <alignment horizontal="center"/>
    </xf>
  </cellXfs>
  <cellStyles count="1">
    <cellStyle name="Normalny" xfId="0" builtinId="0"/>
  </cellStyles>
  <dxfs count="4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border outline="0">
        <left style="thin">
          <color rgb="FF8EA9DB"/>
        </left>
        <right style="thin">
          <color rgb="FF8EA9DB"/>
        </right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4472C4"/>
          <bgColor rgb="FF4472C4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7" xr9:uid="{77A0377B-B7C6-4B9E-AC94-8BBFBA9DDA55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Arkusz1!$F$28:$I$28</c:f>
              <c:numCache>
                <c:formatCode>General</c:formatCode>
                <c:ptCount val="4"/>
                <c:pt idx="0">
                  <c:v>2350</c:v>
                </c:pt>
                <c:pt idx="1">
                  <c:v>2350</c:v>
                </c:pt>
                <c:pt idx="2">
                  <c:v>1200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E9-41B2-99C0-ED16CEF51C74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Arkusz1!$J$28:$M$28</c:f>
              <c:numCache>
                <c:formatCode>General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E9-41B2-99C0-ED16CEF51C74}"/>
            </c:ext>
          </c:extLst>
        </c:ser>
        <c:ser>
          <c:idx val="2"/>
          <c:order val="2"/>
          <c:tx>
            <c:strRef>
              <c:f>Arkusz1!$N$28:$Q$28</c:f>
              <c:strCache>
                <c:ptCount val="4"/>
                <c:pt idx="0">
                  <c:v>4350</c:v>
                </c:pt>
                <c:pt idx="1">
                  <c:v>4350</c:v>
                </c:pt>
                <c:pt idx="2">
                  <c:v>5500</c:v>
                </c:pt>
                <c:pt idx="3">
                  <c:v>5500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Arkusz1!$N$28:$Q$28</c:f>
              <c:numCache>
                <c:formatCode>General</c:formatCode>
                <c:ptCount val="4"/>
                <c:pt idx="0">
                  <c:v>4350</c:v>
                </c:pt>
                <c:pt idx="1">
                  <c:v>4350</c:v>
                </c:pt>
                <c:pt idx="2">
                  <c:v>5500</c:v>
                </c:pt>
                <c:pt idx="3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E9-41B2-99C0-ED16CEF5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51088"/>
        <c:axId val="738265648"/>
      </c:areaChart>
      <c:dateAx>
        <c:axId val="7382510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65648"/>
        <c:crosses val="autoZero"/>
        <c:auto val="0"/>
        <c:lblOffset val="100"/>
        <c:baseTimeUnit val="days"/>
      </c:dateAx>
      <c:valAx>
        <c:axId val="73826564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5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Arkusz1!$F$29:$I$29</c:f>
              <c:numCache>
                <c:formatCode>General</c:formatCode>
                <c:ptCount val="4"/>
                <c:pt idx="0">
                  <c:v>3750</c:v>
                </c:pt>
                <c:pt idx="1">
                  <c:v>3750</c:v>
                </c:pt>
                <c:pt idx="2">
                  <c:v>3550</c:v>
                </c:pt>
                <c:pt idx="3">
                  <c:v>3550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C-4D49-A63C-BC40AE49396C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Arkusz1!$J$29:$M$29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0C-4D49-A63C-BC40AE49396C}"/>
            </c:ext>
          </c:extLst>
        </c:ser>
        <c:ser>
          <c:idx val="2"/>
          <c:order val="2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Arkusz1!$N$29:$Q$29</c:f>
              <c:numCache>
                <c:formatCode>General</c:formatCode>
                <c:ptCount val="4"/>
                <c:pt idx="0">
                  <c:v>4150</c:v>
                </c:pt>
                <c:pt idx="1">
                  <c:v>4150</c:v>
                </c:pt>
                <c:pt idx="2">
                  <c:v>4350</c:v>
                </c:pt>
                <c:pt idx="3">
                  <c:v>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0C-4D49-A63C-BC40AE493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62736"/>
        <c:axId val="738263152"/>
      </c:areaChart>
      <c:dateAx>
        <c:axId val="7382627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63152"/>
        <c:crosses val="autoZero"/>
        <c:auto val="0"/>
        <c:lblOffset val="100"/>
        <c:baseTimeUnit val="days"/>
      </c:dateAx>
      <c:valAx>
        <c:axId val="738263152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6273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Arkusz1!$F$30:$I$30</c:f>
              <c:numCache>
                <c:formatCode>General</c:formatCode>
                <c:ptCount val="4"/>
                <c:pt idx="0">
                  <c:v>3950</c:v>
                </c:pt>
                <c:pt idx="1">
                  <c:v>3950</c:v>
                </c:pt>
                <c:pt idx="2">
                  <c:v>4250</c:v>
                </c:pt>
                <c:pt idx="3">
                  <c:v>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C-49A4-B2B5-79EBBA363BB6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Arkusz1!$J$30:$M$30</c:f>
              <c:numCache>
                <c:formatCode>General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8C-49A4-B2B5-79EBBA363BB6}"/>
            </c:ext>
          </c:extLst>
        </c:ser>
        <c:ser>
          <c:idx val="2"/>
          <c:order val="2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Arkusz1!$N$30:$Q$30</c:f>
              <c:numCache>
                <c:formatCode>General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3700</c:v>
                </c:pt>
                <c:pt idx="3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8C-49A4-B2B5-79EBBA36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76880"/>
        <c:axId val="738269808"/>
      </c:areaChart>
      <c:dateAx>
        <c:axId val="7382768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69808"/>
        <c:crosses val="autoZero"/>
        <c:auto val="0"/>
        <c:lblOffset val="100"/>
        <c:baseTimeUnit val="days"/>
      </c:dateAx>
      <c:valAx>
        <c:axId val="73826980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7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Arkusz1!$F$24:$I$24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C-4410-9C8C-1F629817CF50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Arkusz1!$J$24:$M$24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C-4410-9C8C-1F629817CF50}"/>
            </c:ext>
          </c:extLst>
        </c:ser>
        <c:ser>
          <c:idx val="2"/>
          <c:order val="2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Arkusz1!$N$24:$Q$24</c:f>
              <c:numCache>
                <c:formatCode>General</c:formatCode>
                <c:ptCount val="4"/>
                <c:pt idx="0">
                  <c:v>6900</c:v>
                </c:pt>
                <c:pt idx="1">
                  <c:v>6900</c:v>
                </c:pt>
                <c:pt idx="2">
                  <c:v>6900</c:v>
                </c:pt>
                <c:pt idx="3">
                  <c:v>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C-4410-9C8C-1F629817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58160"/>
        <c:axId val="738258576"/>
      </c:areaChart>
      <c:dateAx>
        <c:axId val="73825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58576"/>
        <c:crosses val="autoZero"/>
        <c:auto val="0"/>
        <c:lblOffset val="100"/>
        <c:baseTimeUnit val="days"/>
      </c:dateAx>
      <c:valAx>
        <c:axId val="738258576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Arkusz1!$F$25:$I$25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3100</c:v>
                </c:pt>
                <c:pt idx="3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8-4229-A5F5-7F737B10F84C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Arkusz1!$J$25:$M$25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8-4229-A5F5-7F737B10F84C}"/>
            </c:ext>
          </c:extLst>
        </c:ser>
        <c:ser>
          <c:idx val="2"/>
          <c:order val="2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Arkusz1!$N$25:$Q$25</c:f>
              <c:numCache>
                <c:formatCode>General</c:formatCode>
                <c:ptCount val="4"/>
                <c:pt idx="0">
                  <c:v>6450</c:v>
                </c:pt>
                <c:pt idx="1">
                  <c:v>6450</c:v>
                </c:pt>
                <c:pt idx="2">
                  <c:v>4550</c:v>
                </c:pt>
                <c:pt idx="3">
                  <c:v>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8-4229-A5F5-7F737B10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58160"/>
        <c:axId val="738258576"/>
      </c:areaChart>
      <c:dateAx>
        <c:axId val="73825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58576"/>
        <c:crosses val="autoZero"/>
        <c:auto val="0"/>
        <c:lblOffset val="100"/>
        <c:baseTimeUnit val="days"/>
      </c:dateAx>
      <c:valAx>
        <c:axId val="738258576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Arkusz1!$F$26:$I$26</c:f>
              <c:numCache>
                <c:formatCode>General</c:formatCode>
                <c:ptCount val="4"/>
                <c:pt idx="0">
                  <c:v>1650</c:v>
                </c:pt>
                <c:pt idx="1">
                  <c:v>1650</c:v>
                </c:pt>
                <c:pt idx="2">
                  <c:v>7900</c:v>
                </c:pt>
                <c:pt idx="3">
                  <c:v>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A-4AC1-A0E2-6A9BF2136446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Arkusz1!$J$26:$M$26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A-4AC1-A0E2-6A9BF2136446}"/>
            </c:ext>
          </c:extLst>
        </c:ser>
        <c:ser>
          <c:idx val="2"/>
          <c:order val="2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Arkusz1!$N$26:$Q$26</c:f>
              <c:numCache>
                <c:formatCode>General</c:formatCode>
                <c:ptCount val="4"/>
                <c:pt idx="0">
                  <c:v>6250</c:v>
                </c:pt>
                <c:pt idx="1">
                  <c:v>6250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A-4AC1-A0E2-6A9BF2136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58160"/>
        <c:axId val="738258576"/>
      </c:areaChart>
      <c:dateAx>
        <c:axId val="73825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58576"/>
        <c:crosses val="autoZero"/>
        <c:auto val="0"/>
        <c:lblOffset val="100"/>
        <c:baseTimeUnit val="days"/>
      </c:dateAx>
      <c:valAx>
        <c:axId val="738258576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Arkusz1!$F$34:$I$34</c:f>
              <c:numCache>
                <c:formatCode>General</c:formatCode>
                <c:ptCount val="4"/>
                <c:pt idx="0">
                  <c:v>4600</c:v>
                </c:pt>
                <c:pt idx="1">
                  <c:v>4600</c:v>
                </c:pt>
                <c:pt idx="2">
                  <c:v>4400</c:v>
                </c:pt>
                <c:pt idx="3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7-43AE-804C-E899728B3E49}"/>
            </c:ext>
          </c:extLst>
        </c:ser>
        <c:ser>
          <c:idx val="1"/>
          <c:order val="1"/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Arkusz1!$J$34:$M$34</c:f>
              <c:numCache>
                <c:formatCode>General</c:formatCode>
                <c:ptCount val="4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7-43AE-804C-E899728B3E49}"/>
            </c:ext>
          </c:extLst>
        </c:ser>
        <c:ser>
          <c:idx val="2"/>
          <c:order val="2"/>
          <c:spPr>
            <a:noFill/>
            <a:ln w="25400">
              <a:noFill/>
            </a:ln>
            <a:effectLst/>
          </c:spPr>
          <c:cat>
            <c:numRef>
              <c:f>Arkusz1!$C$20:$F$20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Arkusz1!$N$34:$Q$34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7-43AE-804C-E899728B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58160"/>
        <c:axId val="738258576"/>
      </c:areaChart>
      <c:dateAx>
        <c:axId val="73825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8258576"/>
        <c:crosses val="autoZero"/>
        <c:auto val="0"/>
        <c:lblOffset val="100"/>
        <c:baseTimeUnit val="days"/>
      </c:dateAx>
      <c:valAx>
        <c:axId val="738258576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7382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Arkusz1!$B$12</c:f>
              <c:strCache>
                <c:ptCount val="1"/>
                <c:pt idx="0">
                  <c:v>Zarobki Jan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Zarobki Jan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4A8-4B4C-81C8-1842069075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Arkusz1!$C$11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Arkusz1!$C$12</c:f>
              <c:numCache>
                <c:formatCode>General</c:formatCode>
                <c:ptCount val="1"/>
                <c:pt idx="0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8-4B4C-81C8-1842069075FE}"/>
            </c:ext>
          </c:extLst>
        </c:ser>
        <c:ser>
          <c:idx val="1"/>
          <c:order val="1"/>
          <c:tx>
            <c:strRef>
              <c:f>Arkusz1!$B$13</c:f>
              <c:strCache>
                <c:ptCount val="1"/>
                <c:pt idx="0">
                  <c:v>Puste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Arkusz1!$C$11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Arkusz1!$C$13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A8-4B4C-81C8-1842069075FE}"/>
            </c:ext>
          </c:extLst>
        </c:ser>
        <c:ser>
          <c:idx val="2"/>
          <c:order val="2"/>
          <c:tx>
            <c:strRef>
              <c:f>Arkusz1!$B$14</c:f>
              <c:strCache>
                <c:ptCount val="1"/>
                <c:pt idx="0">
                  <c:v>Zarobki Kasia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Zarobki Kasia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4A8-4B4C-81C8-1842069075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Arkusz1!$C$11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Arkusz1!$C$14</c:f>
              <c:numCache>
                <c:formatCode>General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A8-4B4C-81C8-1842069075FE}"/>
            </c:ext>
          </c:extLst>
        </c:ser>
        <c:ser>
          <c:idx val="3"/>
          <c:order val="3"/>
          <c:tx>
            <c:strRef>
              <c:f>Arkusz1!$B$15</c:f>
              <c:strCache>
                <c:ptCount val="1"/>
                <c:pt idx="0">
                  <c:v>Puste 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Arkusz1!$C$11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Arkusz1!$C$15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A8-4B4C-81C8-1842069075FE}"/>
            </c:ext>
          </c:extLst>
        </c:ser>
        <c:ser>
          <c:idx val="4"/>
          <c:order val="4"/>
          <c:tx>
            <c:strRef>
              <c:f>Arkusz1!$B$16</c:f>
              <c:strCache>
                <c:ptCount val="1"/>
                <c:pt idx="0">
                  <c:v>Wynajem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Wynajem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4A8-4B4C-81C8-1842069075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Arkusz1!$C$11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Arkusz1!$C$16</c:f>
              <c:numCache>
                <c:formatCode>General</c:formatCode>
                <c:ptCount val="1"/>
                <c:pt idx="0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A8-4B4C-81C8-1842069075FE}"/>
            </c:ext>
          </c:extLst>
        </c:ser>
        <c:ser>
          <c:idx val="5"/>
          <c:order val="5"/>
          <c:tx>
            <c:strRef>
              <c:f>Arkusz1!$B$17</c:f>
              <c:strCache>
                <c:ptCount val="1"/>
                <c:pt idx="0">
                  <c:v>Puste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Arkusz1!$C$11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A8-4B4C-81C8-18420690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707792"/>
        <c:axId val="524702384"/>
      </c:barChart>
      <c:catAx>
        <c:axId val="5247077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24702384"/>
        <c:crosses val="autoZero"/>
        <c:auto val="1"/>
        <c:lblAlgn val="ctr"/>
        <c:lblOffset val="100"/>
        <c:noMultiLvlLbl val="0"/>
      </c:catAx>
      <c:valAx>
        <c:axId val="524702384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52470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Arkusz1!$E$12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672-4C22-9068-132ACD92067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672-4C22-9068-132ACD920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Arkusz1!$F$11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Arkusz1!$F$12</c:f>
              <c:numCache>
                <c:formatCode>General</c:formatCode>
                <c:ptCount val="1"/>
                <c:pt idx="0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2-4C22-9068-132ACD920678}"/>
            </c:ext>
          </c:extLst>
        </c:ser>
        <c:ser>
          <c:idx val="1"/>
          <c:order val="1"/>
          <c:tx>
            <c:strRef>
              <c:f>Arkusz1!$E$13</c:f>
              <c:strCache>
                <c:ptCount val="1"/>
                <c:pt idx="0">
                  <c:v>Puste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Arkusz1!$F$11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Arkusz1!$F$13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2-4C22-9068-132ACD920678}"/>
            </c:ext>
          </c:extLst>
        </c:ser>
        <c:ser>
          <c:idx val="2"/>
          <c:order val="2"/>
          <c:tx>
            <c:strRef>
              <c:f>Arkusz1!$E$14</c:f>
              <c:strCache>
                <c:ptCount val="1"/>
                <c:pt idx="0">
                  <c:v>Jedzenie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Jedzenie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672-4C22-9068-132ACD920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Arkusz1!$F$11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Arkusz1!$F$14</c:f>
              <c:numCache>
                <c:formatCode>General</c:formatCode>
                <c:ptCount val="1"/>
                <c:pt idx="0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72-4C22-9068-132ACD920678}"/>
            </c:ext>
          </c:extLst>
        </c:ser>
        <c:ser>
          <c:idx val="3"/>
          <c:order val="3"/>
          <c:tx>
            <c:strRef>
              <c:f>Arkusz1!$E$15</c:f>
              <c:strCache>
                <c:ptCount val="1"/>
                <c:pt idx="0">
                  <c:v>Puste 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Arkusz1!$F$11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Arkusz1!$F$15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72-4C22-9068-132ACD920678}"/>
            </c:ext>
          </c:extLst>
        </c:ser>
        <c:ser>
          <c:idx val="4"/>
          <c:order val="4"/>
          <c:tx>
            <c:strRef>
              <c:f>Arkusz1!$E$16</c:f>
              <c:strCache>
                <c:ptCount val="1"/>
                <c:pt idx="0">
                  <c:v>Wynajem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Arkusz1!$F$11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Arkusz1!$F$16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72-4C22-9068-132ACD920678}"/>
            </c:ext>
          </c:extLst>
        </c:ser>
        <c:ser>
          <c:idx val="5"/>
          <c:order val="5"/>
          <c:tx>
            <c:strRef>
              <c:f>Arkusz1!$E$17</c:f>
              <c:strCache>
                <c:ptCount val="1"/>
                <c:pt idx="0">
                  <c:v>Oszczędności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Oszczędności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44887527483886"/>
                      <c:h val="0.1153348729792147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3672-4C22-9068-132ACD920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Arkusz1!$F$11</c:f>
              <c:strCache>
                <c:ptCount val="1"/>
                <c:pt idx="0">
                  <c:v>Wartość</c:v>
                </c:pt>
              </c:strCache>
            </c:strRef>
          </c:cat>
          <c:val>
            <c:numRef>
              <c:f>Arkusz1!$F$17</c:f>
              <c:numCache>
                <c:formatCode>General</c:formatCode>
                <c:ptCount val="1"/>
                <c:pt idx="0">
                  <c:v>3850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72-4C22-9068-132ACD920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707792"/>
        <c:axId val="524702384"/>
      </c:barChart>
      <c:catAx>
        <c:axId val="5247077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24702384"/>
        <c:crosses val="autoZero"/>
        <c:auto val="1"/>
        <c:lblAlgn val="ctr"/>
        <c:lblOffset val="100"/>
        <c:noMultiLvlLbl val="0"/>
      </c:catAx>
      <c:valAx>
        <c:axId val="524702384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52470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896143</xdr:colOff>
      <xdr:row>0</xdr:row>
      <xdr:rowOff>0</xdr:rowOff>
    </xdr:from>
    <xdr:to>
      <xdr:col>12</xdr:col>
      <xdr:colOff>621506</xdr:colOff>
      <xdr:row>15</xdr:row>
      <xdr:rowOff>73819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85190DA9-FDB7-483B-86F6-F5F90B07F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898525</xdr:colOff>
      <xdr:row>0</xdr:row>
      <xdr:rowOff>0</xdr:rowOff>
    </xdr:from>
    <xdr:to>
      <xdr:col>12</xdr:col>
      <xdr:colOff>639763</xdr:colOff>
      <xdr:row>15</xdr:row>
      <xdr:rowOff>32544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1E841815-8B19-48B9-9FB7-A674F6D4F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892967</xdr:colOff>
      <xdr:row>0</xdr:row>
      <xdr:rowOff>0</xdr:rowOff>
    </xdr:from>
    <xdr:to>
      <xdr:col>12</xdr:col>
      <xdr:colOff>634205</xdr:colOff>
      <xdr:row>15</xdr:row>
      <xdr:rowOff>57944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9CAD4132-5A47-4835-BE33-EEE294D29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875505</xdr:colOff>
      <xdr:row>0</xdr:row>
      <xdr:rowOff>0</xdr:rowOff>
    </xdr:from>
    <xdr:to>
      <xdr:col>12</xdr:col>
      <xdr:colOff>610393</xdr:colOff>
      <xdr:row>15</xdr:row>
      <xdr:rowOff>51594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506687C6-B68E-44FF-9F44-81A875FF5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875505</xdr:colOff>
      <xdr:row>0</xdr:row>
      <xdr:rowOff>0</xdr:rowOff>
    </xdr:from>
    <xdr:to>
      <xdr:col>12</xdr:col>
      <xdr:colOff>610393</xdr:colOff>
      <xdr:row>15</xdr:row>
      <xdr:rowOff>48419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765E4498-9F62-495D-B243-864305C23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872331</xdr:colOff>
      <xdr:row>0</xdr:row>
      <xdr:rowOff>0</xdr:rowOff>
    </xdr:from>
    <xdr:to>
      <xdr:col>12</xdr:col>
      <xdr:colOff>607219</xdr:colOff>
      <xdr:row>15</xdr:row>
      <xdr:rowOff>38894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6C02C7EB-3DC5-43E7-8536-77B10EEA5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890589</xdr:colOff>
      <xdr:row>0</xdr:row>
      <xdr:rowOff>0</xdr:rowOff>
    </xdr:from>
    <xdr:to>
      <xdr:col>12</xdr:col>
      <xdr:colOff>676275</xdr:colOff>
      <xdr:row>15</xdr:row>
      <xdr:rowOff>54769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60293A03-893F-4AE9-BEBD-184A03A33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219075</xdr:colOff>
      <xdr:row>0</xdr:row>
      <xdr:rowOff>0</xdr:rowOff>
    </xdr:from>
    <xdr:to>
      <xdr:col>8</xdr:col>
      <xdr:colOff>896143</xdr:colOff>
      <xdr:row>15</xdr:row>
      <xdr:rowOff>67469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5DC3DBD6-F704-475D-95B9-4B6BB094C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607217</xdr:colOff>
      <xdr:row>0</xdr:row>
      <xdr:rowOff>0</xdr:rowOff>
    </xdr:from>
    <xdr:to>
      <xdr:col>14</xdr:col>
      <xdr:colOff>428624</xdr:colOff>
      <xdr:row>15</xdr:row>
      <xdr:rowOff>44450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C76E6216-2A53-4189-BC42-1C9CFE99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5D3D5D-740A-4177-9265-3DA0ED56CB12}" name="Tabela1" displayName="Tabela1" ref="B2:E5" totalsRowShown="0" headerRowDxfId="32" dataDxfId="31">
  <autoFilter ref="B2:E5" xr:uid="{4C5D3D5D-740A-4177-9265-3DA0ED56CB12}"/>
  <tableColumns count="4">
    <tableColumn id="1" xr3:uid="{D4DF5EB1-20EB-4F84-9D95-0046FFF632FA}" name="Od / Do" dataDxfId="30"/>
    <tableColumn id="2" xr3:uid="{3A4E4DC7-C04C-455D-908D-FF416F2CA31E}" name="Dom" dataDxfId="29"/>
    <tableColumn id="3" xr3:uid="{7849C5BB-1449-4AC2-8FDF-FCB9C8CE2D9E}" name="Jedzenie" dataDxfId="28"/>
    <tableColumn id="4" xr3:uid="{FF0B14C6-4AA0-4D14-BBF0-590F2CD7EAA4}" name="Oszczędności" dataDxfId="2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A5E47D-6DED-4873-920B-4161EFABE9FB}" name="Tabela4" displayName="Tabela4" ref="B23:Q34" totalsRowShown="0" headerRowDxfId="26" dataDxfId="25" tableBorderDxfId="24">
  <autoFilter ref="B23:Q34" xr:uid="{03A5E47D-6DED-4873-920B-4161EFABE9FB}"/>
  <tableColumns count="16">
    <tableColumn id="1" xr3:uid="{CE149FE4-EE69-441F-9FA3-017D0106DD7C}" name="Od" dataDxfId="23"/>
    <tableColumn id="2" xr3:uid="{079809C5-F711-4468-B026-66C07CDF3D53}" name="Do" dataDxfId="22"/>
    <tableColumn id="3" xr3:uid="{680E2A31-AC04-4E51-97C4-B335009E7CD7}" name="Wartość" dataDxfId="21"/>
    <tableColumn id="4" xr3:uid="{B8E5912D-758A-4636-A8A2-0FBE5424A5F9}" name="Końcowa pozycja" dataDxfId="20"/>
    <tableColumn id="5" xr3:uid="{1F16DFF5-110A-4596-8E05-5FFC1A85EDA2}" name="Above Start" dataDxfId="19">
      <calculatedColumnFormula>SUM(Tabela4[[#Headers],[Wartość]]:Tabela4[[#This Row],[Wartość]])-Tabela4[[#This Row],[Wartość]]</calculatedColumnFormula>
    </tableColumn>
    <tableColumn id="6" xr3:uid="{6ACE1041-996F-4685-938C-F19666023909}" name="Above Mid 1" dataDxfId="18">
      <calculatedColumnFormula>Tabela4[[#This Row],[Above Start]]</calculatedColumnFormula>
    </tableColumn>
    <tableColumn id="7" xr3:uid="{0BA8BD26-1A92-4ADB-BA90-0D30B3300BFE}" name="Above Mid 2" dataDxfId="17">
      <calculatedColumnFormula>Tabela4[[#This Row],[Above End]]</calculatedColumnFormula>
    </tableColumn>
    <tableColumn id="8" xr3:uid="{251BD4D5-7D92-4942-9F23-195F96EAE941}" name="Above End" dataDxfId="16">
      <calculatedColumnFormula>SUM(Tabela4[Wartość])-SUMIFS(Tabela4[Wartość],Tabela4[Końcowa pozycja],"&gt;="&amp;Tabela4[[#This Row],[Końcowa pozycja]])</calculatedColumnFormula>
    </tableColumn>
    <tableColumn id="9" xr3:uid="{AB7062A2-CEB0-4F07-B1B2-0350EAA9A719}" name="Value Start" dataDxfId="15">
      <calculatedColumnFormula>Tabela4[[#This Row],[Wartość]]</calculatedColumnFormula>
    </tableColumn>
    <tableColumn id="10" xr3:uid="{35E82AF2-6829-4B54-B466-D2C914D106A8}" name="Value Mid 1" dataDxfId="14">
      <calculatedColumnFormula>Tabela4[[#This Row],[Wartość]]</calculatedColumnFormula>
    </tableColumn>
    <tableColumn id="11" xr3:uid="{7BD20257-0CDA-4772-B899-822C5612BC2B}" name="Value Mid 2" dataDxfId="13">
      <calculatedColumnFormula>Tabela4[[#This Row],[Wartość]]</calculatedColumnFormula>
    </tableColumn>
    <tableColumn id="12" xr3:uid="{7EC40B0B-33DA-4ED6-BFD7-5EAFDCDF525B}" name="Value End" dataDxfId="12">
      <calculatedColumnFormula>Tabela4[[#This Row],[Wartość]]</calculatedColumnFormula>
    </tableColumn>
    <tableColumn id="13" xr3:uid="{D983D56E-6F5D-46AD-9ABC-67F7E0ABEB65}" name="Below Start" dataDxfId="11">
      <calculatedColumnFormula>SUM(Tabela4[Wartość])-Tabela4[[#This Row],[Above Start]]-Tabela4[[#This Row],[Value Start]]</calculatedColumnFormula>
    </tableColumn>
    <tableColumn id="14" xr3:uid="{4E05608F-40A9-4AEF-BCCF-C45D39A7B5EA}" name="Below Mid 1" dataDxfId="10">
      <calculatedColumnFormula>SUM(Tabela4[Wartość])-Tabela4[[#This Row],[Above Mid 1]]-Tabela4[[#This Row],[Value Mid 1]]</calculatedColumnFormula>
    </tableColumn>
    <tableColumn id="15" xr3:uid="{3E4CDFB2-0195-4883-9AB6-F720B8E8D567}" name="Below Mid 2" dataDxfId="9">
      <calculatedColumnFormula>SUM(Tabela4[Wartość])-Tabela4[[#This Row],[Above Mid 2]]-Tabela4[[#This Row],[Value Mid 2]]</calculatedColumnFormula>
    </tableColumn>
    <tableColumn id="16" xr3:uid="{124E4101-B6B1-4C4E-A633-9F37EE8A1DBC}" name="Below End" dataDxfId="8">
      <calculatedColumnFormula>SUM(Tabela4[Wartość])-Tabela4[[#This Row],[Above End]]-Tabela4[[#This Row],[Value End]]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FF70C0-E28B-458D-AD64-E7ADB53953C0}" name="Tabela8" displayName="Tabela8" ref="B11:C17" totalsRowShown="0" headerRowDxfId="7" dataDxfId="6">
  <autoFilter ref="B11:C17" xr:uid="{77FF70C0-E28B-458D-AD64-E7ADB53953C0}"/>
  <tableColumns count="2">
    <tableColumn id="1" xr3:uid="{8CAAC063-991B-40EB-88C6-B987561D92F5}" name="Od" dataDxfId="5"/>
    <tableColumn id="2" xr3:uid="{6F6C00B2-12D2-4F57-ABAC-4AA62BC1DEB9}" name="Wartość" dataDxfId="4">
      <calculatedColumnFormula>SUMIFS(Tabela4[[#All],[Wartość]],Tabela4[[#All],[Od]],B12)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F673E15-3609-48B2-AAF9-BDCC811FCF51}" name="Tabela9" displayName="Tabela9" ref="E11:F17" totalsRowShown="0" headerRowDxfId="3" dataDxfId="2">
  <autoFilter ref="E11:F17" xr:uid="{2F673E15-3609-48B2-AAF9-BDCC811FCF51}"/>
  <tableColumns count="2">
    <tableColumn id="1" xr3:uid="{B037F755-05A8-4B2F-ACB2-63BF27923634}" name="Do" dataDxfId="1"/>
    <tableColumn id="2" xr3:uid="{CB364F16-EE40-4D45-BEF0-AC2E7D39CC25}" name="Wartość" dataDxfId="0">
      <calculatedColumnFormula>SUMIFS(Tabela4[[#All],[Wartość]],Tabela4[[#All],[Do]],E12)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CC5A-8EE5-4669-A8CF-06EAB1CBCB95}">
  <dimension ref="A1:S86"/>
  <sheetViews>
    <sheetView tabSelected="1" zoomScale="80" zoomScaleNormal="80" workbookViewId="0">
      <selection activeCell="F25" sqref="F25"/>
    </sheetView>
  </sheetViews>
  <sheetFormatPr defaultColWidth="0" defaultRowHeight="14.4" zeroHeight="1" x14ac:dyDescent="0.3"/>
  <cols>
    <col min="1" max="1" width="2.5546875" style="1" customWidth="1"/>
    <col min="2" max="3" width="11.77734375" style="1" bestFit="1" customWidth="1"/>
    <col min="4" max="4" width="12.88671875" style="1" bestFit="1" customWidth="1"/>
    <col min="5" max="5" width="17.77734375" style="1" bestFit="1" customWidth="1"/>
    <col min="6" max="6" width="14" style="1" bestFit="1" customWidth="1"/>
    <col min="7" max="8" width="14.77734375" style="1" bestFit="1" customWidth="1"/>
    <col min="9" max="10" width="13.21875" style="1" bestFit="1" customWidth="1"/>
    <col min="11" max="12" width="14.109375" style="1" bestFit="1" customWidth="1"/>
    <col min="13" max="13" width="12.44140625" style="1" bestFit="1" customWidth="1"/>
    <col min="14" max="14" width="13.6640625" style="1" bestFit="1" customWidth="1"/>
    <col min="15" max="16" width="14.44140625" style="1" bestFit="1" customWidth="1"/>
    <col min="17" max="17" width="12.77734375" style="1" bestFit="1" customWidth="1"/>
    <col min="18" max="19" width="8.77734375" style="1" customWidth="1"/>
    <col min="20" max="16384" width="8.77734375" style="1" hidden="1"/>
  </cols>
  <sheetData>
    <row r="1" spans="2:6" x14ac:dyDescent="0.3"/>
    <row r="2" spans="2:6" x14ac:dyDescent="0.3">
      <c r="B2" s="2" t="s">
        <v>0</v>
      </c>
      <c r="C2" s="13" t="s">
        <v>4</v>
      </c>
      <c r="D2" s="13" t="s">
        <v>5</v>
      </c>
      <c r="E2" s="13" t="s">
        <v>6</v>
      </c>
    </row>
    <row r="3" spans="2:6" x14ac:dyDescent="0.3">
      <c r="B3" s="1" t="s">
        <v>1</v>
      </c>
      <c r="C3" s="12">
        <v>1200</v>
      </c>
      <c r="D3" s="12">
        <v>450</v>
      </c>
      <c r="E3" s="12">
        <v>200</v>
      </c>
    </row>
    <row r="4" spans="2:6" x14ac:dyDescent="0.3">
      <c r="B4" s="1" t="s">
        <v>2</v>
      </c>
      <c r="C4" s="12">
        <v>1400</v>
      </c>
      <c r="D4" s="12">
        <v>200</v>
      </c>
      <c r="E4" s="12">
        <v>150</v>
      </c>
    </row>
    <row r="5" spans="2:6" x14ac:dyDescent="0.3">
      <c r="B5" s="1" t="s">
        <v>3</v>
      </c>
      <c r="C5" s="12">
        <v>0</v>
      </c>
      <c r="D5" s="12">
        <v>0</v>
      </c>
      <c r="E5" s="12">
        <v>3500</v>
      </c>
    </row>
    <row r="6" spans="2:6" x14ac:dyDescent="0.3"/>
    <row r="7" spans="2:6" x14ac:dyDescent="0.3"/>
    <row r="8" spans="2:6" x14ac:dyDescent="0.3">
      <c r="B8" s="3" t="s">
        <v>27</v>
      </c>
      <c r="C8" s="4">
        <v>500</v>
      </c>
    </row>
    <row r="9" spans="2:6" x14ac:dyDescent="0.3"/>
    <row r="10" spans="2:6" x14ac:dyDescent="0.3"/>
    <row r="11" spans="2:6" x14ac:dyDescent="0.3">
      <c r="B11" s="9" t="s">
        <v>20</v>
      </c>
      <c r="C11" s="9" t="s">
        <v>22</v>
      </c>
      <c r="E11" s="9" t="s">
        <v>21</v>
      </c>
      <c r="F11" s="9" t="s">
        <v>22</v>
      </c>
    </row>
    <row r="12" spans="2:6" x14ac:dyDescent="0.3">
      <c r="B12" s="1" t="s">
        <v>1</v>
      </c>
      <c r="C12" s="1">
        <f>SUMIFS(Tabela4[[#All],[Wartość]],Tabela4[[#All],[Od]],B12)</f>
        <v>1850</v>
      </c>
      <c r="E12" s="1" t="s">
        <v>4</v>
      </c>
      <c r="F12" s="1">
        <f>SUMIFS(Tabela4[[#All],[Wartość]],Tabela4[[#All],[Do]],E12)</f>
        <v>2600</v>
      </c>
    </row>
    <row r="13" spans="2:6" x14ac:dyDescent="0.3">
      <c r="B13" s="1" t="s">
        <v>24</v>
      </c>
      <c r="C13" s="1">
        <f>SUMIFS(Tabela4[[#All],[Wartość]],Tabela4[[#All],[Od]],B13)</f>
        <v>500</v>
      </c>
      <c r="E13" s="1" t="s">
        <v>24</v>
      </c>
      <c r="F13" s="1">
        <f>SUMIFS(Tabela4[[#All],[Wartość]],Tabela4[[#All],[Do]],E13)</f>
        <v>500</v>
      </c>
    </row>
    <row r="14" spans="2:6" x14ac:dyDescent="0.3">
      <c r="B14" s="1" t="s">
        <v>2</v>
      </c>
      <c r="C14" s="1">
        <f>SUMIFS(Tabela4[[#All],[Wartość]],Tabela4[[#All],[Od]],B14)</f>
        <v>1750</v>
      </c>
      <c r="E14" s="1" t="s">
        <v>5</v>
      </c>
      <c r="F14" s="1">
        <f>SUMIFS(Tabela4[[#All],[Wartość]],Tabela4[[#All],[Do]],E14)</f>
        <v>650</v>
      </c>
    </row>
    <row r="15" spans="2:6" x14ac:dyDescent="0.3">
      <c r="B15" s="1" t="s">
        <v>25</v>
      </c>
      <c r="C15" s="1">
        <f>SUMIFS(Tabela4[[#All],[Wartość]],Tabela4[[#All],[Od]],B15)</f>
        <v>500</v>
      </c>
      <c r="E15" s="1" t="s">
        <v>25</v>
      </c>
      <c r="F15" s="1">
        <f>SUMIFS(Tabela4[[#All],[Wartość]],Tabela4[[#All],[Do]],E15)</f>
        <v>500</v>
      </c>
    </row>
    <row r="16" spans="2:6" x14ac:dyDescent="0.3">
      <c r="B16" s="1" t="s">
        <v>3</v>
      </c>
      <c r="C16" s="1">
        <f>SUMIFS(Tabela4[[#All],[Wartość]],Tabela4[[#All],[Od]],B16)</f>
        <v>3500</v>
      </c>
      <c r="E16" s="1" t="s">
        <v>3</v>
      </c>
      <c r="F16" s="1">
        <f>SUMIFS(Tabela4[[#All],[Wartość]],Tabela4[[#All],[Do]],E16)</f>
        <v>0</v>
      </c>
    </row>
    <row r="17" spans="2:17" x14ac:dyDescent="0.3">
      <c r="B17" s="1" t="s">
        <v>26</v>
      </c>
      <c r="C17" s="1">
        <f>SUMIFS(Tabela4[[#All],[Wartość]],Tabela4[[#All],[Od]],B17)</f>
        <v>0</v>
      </c>
      <c r="E17" s="1" t="s">
        <v>6</v>
      </c>
      <c r="F17" s="1">
        <f>SUMIFS(Tabela4[[#All],[Wartość]],Tabela4[[#All],[Do]],E17)</f>
        <v>3850</v>
      </c>
    </row>
    <row r="18" spans="2:17" x14ac:dyDescent="0.3"/>
    <row r="19" spans="2:17" x14ac:dyDescent="0.3"/>
    <row r="20" spans="2:17" x14ac:dyDescent="0.3">
      <c r="B20" s="3" t="s">
        <v>7</v>
      </c>
      <c r="C20" s="4">
        <v>0</v>
      </c>
      <c r="D20" s="4">
        <v>10</v>
      </c>
      <c r="E20" s="4">
        <v>90</v>
      </c>
      <c r="F20" s="4">
        <v>100</v>
      </c>
    </row>
    <row r="21" spans="2:17" x14ac:dyDescent="0.3">
      <c r="B21" s="11"/>
      <c r="C21" s="10"/>
      <c r="D21" s="10"/>
      <c r="E21" s="10"/>
      <c r="F21" s="10"/>
    </row>
    <row r="22" spans="2:17" x14ac:dyDescent="0.3">
      <c r="F22" s="16" t="s">
        <v>28</v>
      </c>
      <c r="G22" s="16"/>
      <c r="H22" s="16"/>
      <c r="I22" s="16"/>
      <c r="J22" s="16" t="s">
        <v>29</v>
      </c>
      <c r="K22" s="16"/>
      <c r="L22" s="16"/>
      <c r="M22" s="16"/>
      <c r="N22" s="16" t="s">
        <v>30</v>
      </c>
      <c r="O22" s="16"/>
      <c r="P22" s="16"/>
      <c r="Q22" s="16"/>
    </row>
    <row r="23" spans="2:17" x14ac:dyDescent="0.3">
      <c r="B23" s="5" t="s">
        <v>20</v>
      </c>
      <c r="C23" s="5" t="s">
        <v>21</v>
      </c>
      <c r="D23" s="5" t="s">
        <v>22</v>
      </c>
      <c r="E23" s="5" t="s">
        <v>23</v>
      </c>
      <c r="F23" s="14" t="s">
        <v>8</v>
      </c>
      <c r="G23" s="15" t="s">
        <v>9</v>
      </c>
      <c r="H23" s="14" t="s">
        <v>10</v>
      </c>
      <c r="I23" s="14" t="s">
        <v>11</v>
      </c>
      <c r="J23" s="14" t="s">
        <v>12</v>
      </c>
      <c r="K23" s="14" t="s">
        <v>13</v>
      </c>
      <c r="L23" s="14" t="s">
        <v>14</v>
      </c>
      <c r="M23" s="14" t="s">
        <v>15</v>
      </c>
      <c r="N23" s="14" t="s">
        <v>16</v>
      </c>
      <c r="O23" s="14" t="s">
        <v>17</v>
      </c>
      <c r="P23" s="14" t="s">
        <v>18</v>
      </c>
      <c r="Q23" s="14" t="s">
        <v>19</v>
      </c>
    </row>
    <row r="24" spans="2:17" x14ac:dyDescent="0.3">
      <c r="B24" s="6" t="s">
        <v>1</v>
      </c>
      <c r="C24" s="6" t="s">
        <v>4</v>
      </c>
      <c r="D24" s="6">
        <v>1200</v>
      </c>
      <c r="E24" s="6">
        <v>1</v>
      </c>
      <c r="F24" s="6">
        <f>SUM(Tabela4[[#Headers],[Wartość]]:Tabela4[[#This Row],[Wartość]])-Tabela4[[#This Row],[Wartość]]</f>
        <v>0</v>
      </c>
      <c r="G24" s="6">
        <f>Tabela4[[#This Row],[Above Start]]</f>
        <v>0</v>
      </c>
      <c r="H24" s="6">
        <f>Tabela4[[#This Row],[Above End]]</f>
        <v>0</v>
      </c>
      <c r="I24" s="6">
        <f>SUM(Tabela4[Wartość])-SUMIFS(Tabela4[Wartość],Tabela4[Końcowa pozycja],"&gt;="&amp;Tabela4[[#This Row],[Końcowa pozycja]])</f>
        <v>0</v>
      </c>
      <c r="J24" s="6">
        <f>Tabela4[[#This Row],[Wartość]]</f>
        <v>1200</v>
      </c>
      <c r="K24" s="6">
        <f>Tabela4[[#This Row],[Wartość]]</f>
        <v>1200</v>
      </c>
      <c r="L24" s="6">
        <f>Tabela4[[#This Row],[Wartość]]</f>
        <v>1200</v>
      </c>
      <c r="M24" s="6">
        <f>Tabela4[[#This Row],[Wartość]]</f>
        <v>1200</v>
      </c>
      <c r="N24" s="6">
        <f>SUM(Tabela4[Wartość])-Tabela4[[#This Row],[Above Start]]-Tabela4[[#This Row],[Value Start]]</f>
        <v>6900</v>
      </c>
      <c r="O24" s="6">
        <f>SUM(Tabela4[Wartość])-Tabela4[[#This Row],[Above Mid 1]]-Tabela4[[#This Row],[Value Mid 1]]</f>
        <v>6900</v>
      </c>
      <c r="P24" s="6">
        <f>SUM(Tabela4[Wartość])-Tabela4[[#This Row],[Above Mid 2]]-Tabela4[[#This Row],[Value Mid 2]]</f>
        <v>6900</v>
      </c>
      <c r="Q24" s="6">
        <f>SUM(Tabela4[Wartość])-Tabela4[[#This Row],[Above End]]-Tabela4[[#This Row],[Value End]]</f>
        <v>6900</v>
      </c>
    </row>
    <row r="25" spans="2:17" x14ac:dyDescent="0.3">
      <c r="B25" s="6" t="s">
        <v>1</v>
      </c>
      <c r="C25" s="6" t="s">
        <v>5</v>
      </c>
      <c r="D25" s="6">
        <v>450</v>
      </c>
      <c r="E25" s="6">
        <v>5</v>
      </c>
      <c r="F25" s="6">
        <f>SUM(Tabela4[[#Headers],[Wartość]]:Tabela4[[#This Row],[Wartość]])-Tabela4[[#This Row],[Wartość]]</f>
        <v>1200</v>
      </c>
      <c r="G25" s="6">
        <f>Tabela4[[#This Row],[Above Start]]</f>
        <v>1200</v>
      </c>
      <c r="H25" s="6">
        <f>Tabela4[[#This Row],[Above End]]</f>
        <v>3100</v>
      </c>
      <c r="I25" s="6">
        <f>SUM(Tabela4[Wartość])-SUMIFS(Tabela4[Wartość],Tabela4[Końcowa pozycja],"&gt;="&amp;Tabela4[[#This Row],[Końcowa pozycja]])</f>
        <v>3100</v>
      </c>
      <c r="J25" s="6">
        <f>Tabela4[[#This Row],[Wartość]]</f>
        <v>450</v>
      </c>
      <c r="K25" s="6">
        <f>Tabela4[[#This Row],[Wartość]]</f>
        <v>450</v>
      </c>
      <c r="L25" s="6">
        <f>Tabela4[[#This Row],[Wartość]]</f>
        <v>450</v>
      </c>
      <c r="M25" s="6">
        <f>Tabela4[[#This Row],[Wartość]]</f>
        <v>450</v>
      </c>
      <c r="N25" s="6">
        <f>SUM(Tabela4[Wartość])-Tabela4[[#This Row],[Above Start]]-Tabela4[[#This Row],[Value Start]]</f>
        <v>6450</v>
      </c>
      <c r="O25" s="6">
        <f>SUM(Tabela4[Wartość])-Tabela4[[#This Row],[Above Mid 1]]-Tabela4[[#This Row],[Value Mid 1]]</f>
        <v>6450</v>
      </c>
      <c r="P25" s="6">
        <f>SUM(Tabela4[Wartość])-Tabela4[[#This Row],[Above Mid 2]]-Tabela4[[#This Row],[Value Mid 2]]</f>
        <v>4550</v>
      </c>
      <c r="Q25" s="6">
        <f>SUM(Tabela4[Wartość])-Tabela4[[#This Row],[Above End]]-Tabela4[[#This Row],[Value End]]</f>
        <v>4550</v>
      </c>
    </row>
    <row r="26" spans="2:17" x14ac:dyDescent="0.3">
      <c r="B26" s="6" t="s">
        <v>1</v>
      </c>
      <c r="C26" s="6" t="s">
        <v>6</v>
      </c>
      <c r="D26" s="6">
        <v>200</v>
      </c>
      <c r="E26" s="6">
        <v>11</v>
      </c>
      <c r="F26" s="6">
        <f>SUM(Tabela4[[#Headers],[Wartość]]:Tabela4[[#This Row],[Wartość]])-Tabela4[[#This Row],[Wartość]]</f>
        <v>1650</v>
      </c>
      <c r="G26" s="6">
        <f>Tabela4[[#This Row],[Above Start]]</f>
        <v>1650</v>
      </c>
      <c r="H26" s="6">
        <f>Tabela4[[#This Row],[Above End]]</f>
        <v>7900</v>
      </c>
      <c r="I26" s="6">
        <f>SUM(Tabela4[Wartość])-SUMIFS(Tabela4[Wartość],Tabela4[Końcowa pozycja],"&gt;="&amp;Tabela4[[#This Row],[Końcowa pozycja]])</f>
        <v>7900</v>
      </c>
      <c r="J26" s="6">
        <f>Tabela4[[#This Row],[Wartość]]</f>
        <v>200</v>
      </c>
      <c r="K26" s="6">
        <f>Tabela4[[#This Row],[Wartość]]</f>
        <v>200</v>
      </c>
      <c r="L26" s="6">
        <f>Tabela4[[#This Row],[Wartość]]</f>
        <v>200</v>
      </c>
      <c r="M26" s="6">
        <f>Tabela4[[#This Row],[Wartość]]</f>
        <v>200</v>
      </c>
      <c r="N26" s="6">
        <f>SUM(Tabela4[Wartość])-Tabela4[[#This Row],[Above Start]]-Tabela4[[#This Row],[Value Start]]</f>
        <v>6250</v>
      </c>
      <c r="O26" s="6">
        <f>SUM(Tabela4[Wartość])-Tabela4[[#This Row],[Above Mid 1]]-Tabela4[[#This Row],[Value Mid 1]]</f>
        <v>6250</v>
      </c>
      <c r="P26" s="6">
        <f>SUM(Tabela4[Wartość])-Tabela4[[#This Row],[Above Mid 2]]-Tabela4[[#This Row],[Value Mid 2]]</f>
        <v>0</v>
      </c>
      <c r="Q26" s="6">
        <f>SUM(Tabela4[Wartość])-Tabela4[[#This Row],[Above End]]-Tabela4[[#This Row],[Value End]]</f>
        <v>0</v>
      </c>
    </row>
    <row r="27" spans="2:17" x14ac:dyDescent="0.3">
      <c r="B27" s="7" t="s">
        <v>24</v>
      </c>
      <c r="C27" s="8" t="s">
        <v>24</v>
      </c>
      <c r="D27" s="7">
        <v>500</v>
      </c>
      <c r="E27" s="7">
        <v>4</v>
      </c>
      <c r="F27" s="7">
        <f>SUM(Tabela4[[#Headers],[Wartość]]:Tabela4[[#This Row],[Wartość]])-Tabela4[[#This Row],[Wartość]]</f>
        <v>1850</v>
      </c>
      <c r="G27" s="7">
        <f>Tabela4[[#This Row],[Above Start]]</f>
        <v>1850</v>
      </c>
      <c r="H27" s="7">
        <f>Tabela4[[#This Row],[Above End]]</f>
        <v>2600</v>
      </c>
      <c r="I27" s="7">
        <f>SUM(Tabela4[Wartość])-SUMIFS(Tabela4[Wartość],Tabela4[Końcowa pozycja],"&gt;="&amp;Tabela4[[#This Row],[Końcowa pozycja]])</f>
        <v>2600</v>
      </c>
      <c r="J27" s="7">
        <f>Tabela4[[#This Row],[Wartość]]</f>
        <v>500</v>
      </c>
      <c r="K27" s="7">
        <f>Tabela4[[#This Row],[Wartość]]</f>
        <v>500</v>
      </c>
      <c r="L27" s="7">
        <f>Tabela4[[#This Row],[Wartość]]</f>
        <v>500</v>
      </c>
      <c r="M27" s="7">
        <f>Tabela4[[#This Row],[Wartość]]</f>
        <v>500</v>
      </c>
      <c r="N27" s="7">
        <f>SUM(Tabela4[Wartość])-Tabela4[[#This Row],[Above Start]]-Tabela4[[#This Row],[Value Start]]</f>
        <v>5750</v>
      </c>
      <c r="O27" s="7">
        <f>SUM(Tabela4[Wartość])-Tabela4[[#This Row],[Above Mid 1]]-Tabela4[[#This Row],[Value Mid 1]]</f>
        <v>5750</v>
      </c>
      <c r="P27" s="7">
        <f>SUM(Tabela4[Wartość])-Tabela4[[#This Row],[Above Mid 2]]-Tabela4[[#This Row],[Value Mid 2]]</f>
        <v>5000</v>
      </c>
      <c r="Q27" s="7">
        <f>SUM(Tabela4[Wartość])-Tabela4[[#This Row],[Above End]]-Tabela4[[#This Row],[Value End]]</f>
        <v>5000</v>
      </c>
    </row>
    <row r="28" spans="2:17" x14ac:dyDescent="0.3">
      <c r="B28" s="6" t="s">
        <v>2</v>
      </c>
      <c r="C28" s="6" t="s">
        <v>4</v>
      </c>
      <c r="D28" s="6">
        <v>1400</v>
      </c>
      <c r="E28" s="6">
        <v>2</v>
      </c>
      <c r="F28" s="6">
        <f>SUM(Tabela4[[#Headers],[Wartość]]:Tabela4[[#This Row],[Wartość]])-Tabela4[[#This Row],[Wartość]]</f>
        <v>2350</v>
      </c>
      <c r="G28" s="6">
        <f>Tabela4[[#This Row],[Above Start]]</f>
        <v>2350</v>
      </c>
      <c r="H28" s="6">
        <f>Tabela4[[#This Row],[Above End]]</f>
        <v>1200</v>
      </c>
      <c r="I28" s="6">
        <f>SUM(Tabela4[Wartość])-SUMIFS(Tabela4[Wartość],Tabela4[Końcowa pozycja],"&gt;="&amp;Tabela4[[#This Row],[Końcowa pozycja]])</f>
        <v>1200</v>
      </c>
      <c r="J28" s="6">
        <f>Tabela4[[#This Row],[Wartość]]</f>
        <v>1400</v>
      </c>
      <c r="K28" s="6">
        <f>Tabela4[[#This Row],[Wartość]]</f>
        <v>1400</v>
      </c>
      <c r="L28" s="6">
        <f>Tabela4[[#This Row],[Wartość]]</f>
        <v>1400</v>
      </c>
      <c r="M28" s="6">
        <f>Tabela4[[#This Row],[Wartość]]</f>
        <v>1400</v>
      </c>
      <c r="N28" s="6">
        <f>SUM(Tabela4[Wartość])-Tabela4[[#This Row],[Above Start]]-Tabela4[[#This Row],[Value Start]]</f>
        <v>4350</v>
      </c>
      <c r="O28" s="6">
        <f>SUM(Tabela4[Wartość])-Tabela4[[#This Row],[Above Mid 1]]-Tabela4[[#This Row],[Value Mid 1]]</f>
        <v>4350</v>
      </c>
      <c r="P28" s="6">
        <f>SUM(Tabela4[Wartość])-Tabela4[[#This Row],[Above Mid 2]]-Tabela4[[#This Row],[Value Mid 2]]</f>
        <v>5500</v>
      </c>
      <c r="Q28" s="6">
        <f>SUM(Tabela4[Wartość])-Tabela4[[#This Row],[Above End]]-Tabela4[[#This Row],[Value End]]</f>
        <v>5500</v>
      </c>
    </row>
    <row r="29" spans="2:17" x14ac:dyDescent="0.3">
      <c r="B29" s="6" t="s">
        <v>2</v>
      </c>
      <c r="C29" s="6" t="s">
        <v>5</v>
      </c>
      <c r="D29" s="6">
        <v>200</v>
      </c>
      <c r="E29" s="6">
        <v>6</v>
      </c>
      <c r="F29" s="6">
        <f>SUM(Tabela4[[#Headers],[Wartość]]:Tabela4[[#This Row],[Wartość]])-Tabela4[[#This Row],[Wartość]]</f>
        <v>3750</v>
      </c>
      <c r="G29" s="6">
        <f>Tabela4[[#This Row],[Above Start]]</f>
        <v>3750</v>
      </c>
      <c r="H29" s="6">
        <f>Tabela4[[#This Row],[Above End]]</f>
        <v>3550</v>
      </c>
      <c r="I29" s="6">
        <f>SUM(Tabela4[Wartość])-SUMIFS(Tabela4[Wartość],Tabela4[Końcowa pozycja],"&gt;="&amp;Tabela4[[#This Row],[Końcowa pozycja]])</f>
        <v>3550</v>
      </c>
      <c r="J29" s="6">
        <f>Tabela4[[#This Row],[Wartość]]</f>
        <v>200</v>
      </c>
      <c r="K29" s="6">
        <f>Tabela4[[#This Row],[Wartość]]</f>
        <v>200</v>
      </c>
      <c r="L29" s="6">
        <f>Tabela4[[#This Row],[Wartość]]</f>
        <v>200</v>
      </c>
      <c r="M29" s="6">
        <f>Tabela4[[#This Row],[Wartość]]</f>
        <v>200</v>
      </c>
      <c r="N29" s="6">
        <f>SUM(Tabela4[Wartość])-Tabela4[[#This Row],[Above Start]]-Tabela4[[#This Row],[Value Start]]</f>
        <v>4150</v>
      </c>
      <c r="O29" s="6">
        <f>SUM(Tabela4[Wartość])-Tabela4[[#This Row],[Above Mid 1]]-Tabela4[[#This Row],[Value Mid 1]]</f>
        <v>4150</v>
      </c>
      <c r="P29" s="6">
        <f>SUM(Tabela4[Wartość])-Tabela4[[#This Row],[Above Mid 2]]-Tabela4[[#This Row],[Value Mid 2]]</f>
        <v>4350</v>
      </c>
      <c r="Q29" s="6">
        <f>SUM(Tabela4[Wartość])-Tabela4[[#This Row],[Above End]]-Tabela4[[#This Row],[Value End]]</f>
        <v>4350</v>
      </c>
    </row>
    <row r="30" spans="2:17" x14ac:dyDescent="0.3">
      <c r="B30" s="6" t="s">
        <v>2</v>
      </c>
      <c r="C30" s="6" t="s">
        <v>6</v>
      </c>
      <c r="D30" s="6">
        <v>150</v>
      </c>
      <c r="E30" s="6">
        <v>9</v>
      </c>
      <c r="F30" s="6">
        <f>SUM(Tabela4[[#Headers],[Wartość]]:Tabela4[[#This Row],[Wartość]])-Tabela4[[#This Row],[Wartość]]</f>
        <v>3950</v>
      </c>
      <c r="G30" s="6">
        <f>Tabela4[[#This Row],[Above Start]]</f>
        <v>3950</v>
      </c>
      <c r="H30" s="6">
        <f>Tabela4[[#This Row],[Above End]]</f>
        <v>4250</v>
      </c>
      <c r="I30" s="6">
        <f>SUM(Tabela4[Wartość])-SUMIFS(Tabela4[Wartość],Tabela4[Końcowa pozycja],"&gt;="&amp;Tabela4[[#This Row],[Końcowa pozycja]])</f>
        <v>4250</v>
      </c>
      <c r="J30" s="6">
        <f>Tabela4[[#This Row],[Wartość]]</f>
        <v>150</v>
      </c>
      <c r="K30" s="6">
        <f>Tabela4[[#This Row],[Wartość]]</f>
        <v>150</v>
      </c>
      <c r="L30" s="6">
        <f>Tabela4[[#This Row],[Wartość]]</f>
        <v>150</v>
      </c>
      <c r="M30" s="6">
        <f>Tabela4[[#This Row],[Wartość]]</f>
        <v>150</v>
      </c>
      <c r="N30" s="6">
        <f>SUM(Tabela4[Wartość])-Tabela4[[#This Row],[Above Start]]-Tabela4[[#This Row],[Value Start]]</f>
        <v>4000</v>
      </c>
      <c r="O30" s="6">
        <f>SUM(Tabela4[Wartość])-Tabela4[[#This Row],[Above Mid 1]]-Tabela4[[#This Row],[Value Mid 1]]</f>
        <v>4000</v>
      </c>
      <c r="P30" s="6">
        <f>SUM(Tabela4[Wartość])-Tabela4[[#This Row],[Above Mid 2]]-Tabela4[[#This Row],[Value Mid 2]]</f>
        <v>3700</v>
      </c>
      <c r="Q30" s="6">
        <f>SUM(Tabela4[Wartość])-Tabela4[[#This Row],[Above End]]-Tabela4[[#This Row],[Value End]]</f>
        <v>3700</v>
      </c>
    </row>
    <row r="31" spans="2:17" x14ac:dyDescent="0.3">
      <c r="B31" s="7" t="s">
        <v>25</v>
      </c>
      <c r="C31" s="8" t="s">
        <v>25</v>
      </c>
      <c r="D31" s="7">
        <v>500</v>
      </c>
      <c r="E31" s="7">
        <v>8</v>
      </c>
      <c r="F31" s="7">
        <f>SUM(Tabela4[[#Headers],[Wartość]]:Tabela4[[#This Row],[Wartość]])-Tabela4[[#This Row],[Wartość]]</f>
        <v>4100</v>
      </c>
      <c r="G31" s="7">
        <f>Tabela4[[#This Row],[Above Start]]</f>
        <v>4100</v>
      </c>
      <c r="H31" s="7">
        <f>Tabela4[[#This Row],[Above End]]</f>
        <v>3750</v>
      </c>
      <c r="I31" s="7">
        <f>SUM(Tabela4[Wartość])-SUMIFS(Tabela4[Wartość],Tabela4[Końcowa pozycja],"&gt;="&amp;Tabela4[[#This Row],[Końcowa pozycja]])</f>
        <v>3750</v>
      </c>
      <c r="J31" s="7">
        <f>Tabela4[[#This Row],[Wartość]]</f>
        <v>500</v>
      </c>
      <c r="K31" s="7">
        <f>Tabela4[[#This Row],[Wartość]]</f>
        <v>500</v>
      </c>
      <c r="L31" s="7">
        <f>Tabela4[[#This Row],[Wartość]]</f>
        <v>500</v>
      </c>
      <c r="M31" s="7">
        <f>Tabela4[[#This Row],[Wartość]]</f>
        <v>500</v>
      </c>
      <c r="N31" s="7">
        <f>SUM(Tabela4[Wartość])-Tabela4[[#This Row],[Above Start]]-Tabela4[[#This Row],[Value Start]]</f>
        <v>3500</v>
      </c>
      <c r="O31" s="7">
        <f>SUM(Tabela4[Wartość])-Tabela4[[#This Row],[Above Mid 1]]-Tabela4[[#This Row],[Value Mid 1]]</f>
        <v>3500</v>
      </c>
      <c r="P31" s="7">
        <f>SUM(Tabela4[Wartość])-Tabela4[[#This Row],[Above Mid 2]]-Tabela4[[#This Row],[Value Mid 2]]</f>
        <v>3850</v>
      </c>
      <c r="Q31" s="7">
        <f>SUM(Tabela4[Wartość])-Tabela4[[#This Row],[Above End]]-Tabela4[[#This Row],[Value End]]</f>
        <v>3850</v>
      </c>
    </row>
    <row r="32" spans="2:17" x14ac:dyDescent="0.3">
      <c r="B32" s="6" t="s">
        <v>3</v>
      </c>
      <c r="C32" s="6" t="s">
        <v>4</v>
      </c>
      <c r="D32" s="6">
        <v>0</v>
      </c>
      <c r="E32" s="6">
        <v>3</v>
      </c>
      <c r="F32" s="6">
        <f>SUM(Tabela4[[#Headers],[Wartość]]:Tabela4[[#This Row],[Wartość]])-Tabela4[[#This Row],[Wartość]]</f>
        <v>4600</v>
      </c>
      <c r="G32" s="6">
        <f>Tabela4[[#This Row],[Above Start]]</f>
        <v>4600</v>
      </c>
      <c r="H32" s="6">
        <f>Tabela4[[#This Row],[Above End]]</f>
        <v>2600</v>
      </c>
      <c r="I32" s="6">
        <f>SUM(Tabela4[Wartość])-SUMIFS(Tabela4[Wartość],Tabela4[Końcowa pozycja],"&gt;="&amp;Tabela4[[#This Row],[Końcowa pozycja]])</f>
        <v>2600</v>
      </c>
      <c r="J32" s="6">
        <f>Tabela4[[#This Row],[Wartość]]</f>
        <v>0</v>
      </c>
      <c r="K32" s="6">
        <f>Tabela4[[#This Row],[Wartość]]</f>
        <v>0</v>
      </c>
      <c r="L32" s="6">
        <f>Tabela4[[#This Row],[Wartość]]</f>
        <v>0</v>
      </c>
      <c r="M32" s="6">
        <f>Tabela4[[#This Row],[Wartość]]</f>
        <v>0</v>
      </c>
      <c r="N32" s="6">
        <f>SUM(Tabela4[Wartość])-Tabela4[[#This Row],[Above Start]]-Tabela4[[#This Row],[Value Start]]</f>
        <v>3500</v>
      </c>
      <c r="O32" s="6">
        <f>SUM(Tabela4[Wartość])-Tabela4[[#This Row],[Above Mid 1]]-Tabela4[[#This Row],[Value Mid 1]]</f>
        <v>3500</v>
      </c>
      <c r="P32" s="6">
        <f>SUM(Tabela4[Wartość])-Tabela4[[#This Row],[Above Mid 2]]-Tabela4[[#This Row],[Value Mid 2]]</f>
        <v>5500</v>
      </c>
      <c r="Q32" s="6">
        <f>SUM(Tabela4[Wartość])-Tabela4[[#This Row],[Above End]]-Tabela4[[#This Row],[Value End]]</f>
        <v>5500</v>
      </c>
    </row>
    <row r="33" spans="2:17" x14ac:dyDescent="0.3">
      <c r="B33" s="6" t="s">
        <v>3</v>
      </c>
      <c r="C33" s="6" t="s">
        <v>5</v>
      </c>
      <c r="D33" s="6">
        <v>0</v>
      </c>
      <c r="E33" s="6">
        <v>7</v>
      </c>
      <c r="F33" s="6">
        <f>SUM(Tabela4[[#Headers],[Wartość]]:Tabela4[[#This Row],[Wartość]])-Tabela4[[#This Row],[Wartość]]</f>
        <v>4600</v>
      </c>
      <c r="G33" s="6">
        <f>Tabela4[[#This Row],[Above Start]]</f>
        <v>4600</v>
      </c>
      <c r="H33" s="6">
        <f>Tabela4[[#This Row],[Above End]]</f>
        <v>3750</v>
      </c>
      <c r="I33" s="6">
        <f>SUM(Tabela4[Wartość])-SUMIFS(Tabela4[Wartość],Tabela4[Końcowa pozycja],"&gt;="&amp;Tabela4[[#This Row],[Końcowa pozycja]])</f>
        <v>3750</v>
      </c>
      <c r="J33" s="6">
        <f>Tabela4[[#This Row],[Wartość]]</f>
        <v>0</v>
      </c>
      <c r="K33" s="6">
        <f>Tabela4[[#This Row],[Wartość]]</f>
        <v>0</v>
      </c>
      <c r="L33" s="6">
        <f>Tabela4[[#This Row],[Wartość]]</f>
        <v>0</v>
      </c>
      <c r="M33" s="6">
        <f>Tabela4[[#This Row],[Wartość]]</f>
        <v>0</v>
      </c>
      <c r="N33" s="6">
        <f>SUM(Tabela4[Wartość])-Tabela4[[#This Row],[Above Start]]-Tabela4[[#This Row],[Value Start]]</f>
        <v>3500</v>
      </c>
      <c r="O33" s="6">
        <f>SUM(Tabela4[Wartość])-Tabela4[[#This Row],[Above Mid 1]]-Tabela4[[#This Row],[Value Mid 1]]</f>
        <v>3500</v>
      </c>
      <c r="P33" s="6">
        <f>SUM(Tabela4[Wartość])-Tabela4[[#This Row],[Above Mid 2]]-Tabela4[[#This Row],[Value Mid 2]]</f>
        <v>4350</v>
      </c>
      <c r="Q33" s="6">
        <f>SUM(Tabela4[Wartość])-Tabela4[[#This Row],[Above End]]-Tabela4[[#This Row],[Value End]]</f>
        <v>4350</v>
      </c>
    </row>
    <row r="34" spans="2:17" x14ac:dyDescent="0.3">
      <c r="B34" s="6" t="s">
        <v>3</v>
      </c>
      <c r="C34" s="6" t="s">
        <v>6</v>
      </c>
      <c r="D34" s="6">
        <v>3500</v>
      </c>
      <c r="E34" s="6">
        <v>10</v>
      </c>
      <c r="F34" s="6">
        <f>SUM(Tabela4[[#Headers],[Wartość]]:Tabela4[[#This Row],[Wartość]])-Tabela4[[#This Row],[Wartość]]</f>
        <v>4600</v>
      </c>
      <c r="G34" s="6">
        <f>Tabela4[[#This Row],[Above Start]]</f>
        <v>4600</v>
      </c>
      <c r="H34" s="6">
        <f>Tabela4[[#This Row],[Above End]]</f>
        <v>4400</v>
      </c>
      <c r="I34" s="6">
        <f>SUM(Tabela4[Wartość])-SUMIFS(Tabela4[Wartość],Tabela4[Końcowa pozycja],"&gt;="&amp;Tabela4[[#This Row],[Końcowa pozycja]])</f>
        <v>4400</v>
      </c>
      <c r="J34" s="6">
        <f>Tabela4[[#This Row],[Wartość]]</f>
        <v>3500</v>
      </c>
      <c r="K34" s="6">
        <f>Tabela4[[#This Row],[Wartość]]</f>
        <v>3500</v>
      </c>
      <c r="L34" s="6">
        <f>Tabela4[[#This Row],[Wartość]]</f>
        <v>3500</v>
      </c>
      <c r="M34" s="6">
        <f>Tabela4[[#This Row],[Wartość]]</f>
        <v>3500</v>
      </c>
      <c r="N34" s="6">
        <f>SUM(Tabela4[Wartość])-Tabela4[[#This Row],[Above Start]]-Tabela4[[#This Row],[Value Start]]</f>
        <v>0</v>
      </c>
      <c r="O34" s="6">
        <f>SUM(Tabela4[Wartość])-Tabela4[[#This Row],[Above Mid 1]]-Tabela4[[#This Row],[Value Mid 1]]</f>
        <v>0</v>
      </c>
      <c r="P34" s="6">
        <f>SUM(Tabela4[Wartość])-Tabela4[[#This Row],[Above Mid 2]]-Tabela4[[#This Row],[Value Mid 2]]</f>
        <v>200</v>
      </c>
      <c r="Q34" s="6">
        <f>SUM(Tabela4[Wartość])-Tabela4[[#This Row],[Above End]]-Tabela4[[#This Row],[Value End]]</f>
        <v>200</v>
      </c>
    </row>
    <row r="35" spans="2:17" x14ac:dyDescent="0.3"/>
    <row r="36" spans="2:17" x14ac:dyDescent="0.3"/>
    <row r="37" spans="2:17" x14ac:dyDescent="0.3"/>
    <row r="38" spans="2:17" x14ac:dyDescent="0.3"/>
    <row r="39" spans="2:17" x14ac:dyDescent="0.3"/>
    <row r="40" spans="2:17" x14ac:dyDescent="0.3"/>
    <row r="41" spans="2:17" x14ac:dyDescent="0.3"/>
    <row r="42" spans="2:17" x14ac:dyDescent="0.3"/>
    <row r="43" spans="2:17" x14ac:dyDescent="0.3"/>
    <row r="44" spans="2:17" x14ac:dyDescent="0.3"/>
    <row r="45" spans="2:17" x14ac:dyDescent="0.3"/>
    <row r="46" spans="2:17" x14ac:dyDescent="0.3"/>
    <row r="47" spans="2:17" x14ac:dyDescent="0.3"/>
    <row r="48" spans="2:17" x14ac:dyDescent="0.3"/>
    <row r="49" s="1" customFormat="1" x14ac:dyDescent="0.3"/>
    <row r="50" s="1" customFormat="1" hidden="1" x14ac:dyDescent="0.3"/>
    <row r="51" s="1" customFormat="1" hidden="1" x14ac:dyDescent="0.3"/>
    <row r="52" s="1" customFormat="1" hidden="1" x14ac:dyDescent="0.3"/>
    <row r="53" s="1" customFormat="1" hidden="1" x14ac:dyDescent="0.3"/>
    <row r="54" s="1" customFormat="1" hidden="1" x14ac:dyDescent="0.3"/>
    <row r="55" s="1" customFormat="1" hidden="1" x14ac:dyDescent="0.3"/>
    <row r="56" s="1" customFormat="1" hidden="1" x14ac:dyDescent="0.3"/>
    <row r="57" s="1" customFormat="1" hidden="1" x14ac:dyDescent="0.3"/>
    <row r="58" s="1" customFormat="1" hidden="1" x14ac:dyDescent="0.3"/>
    <row r="59" s="1" customFormat="1" hidden="1" x14ac:dyDescent="0.3"/>
    <row r="60" s="1" customFormat="1" hidden="1" x14ac:dyDescent="0.3"/>
    <row r="61" s="1" customFormat="1" hidden="1" x14ac:dyDescent="0.3"/>
    <row r="62" s="1" customFormat="1" hidden="1" x14ac:dyDescent="0.3"/>
    <row r="63" s="1" customFormat="1" hidden="1" x14ac:dyDescent="0.3"/>
    <row r="64" s="1" customFormat="1" hidden="1" x14ac:dyDescent="0.3"/>
    <row r="65" s="1" customFormat="1" hidden="1" x14ac:dyDescent="0.3"/>
    <row r="66" s="1" customFormat="1" hidden="1" x14ac:dyDescent="0.3"/>
    <row r="67" s="1" customFormat="1" hidden="1" x14ac:dyDescent="0.3"/>
    <row r="68" s="1" customFormat="1" hidden="1" x14ac:dyDescent="0.3"/>
    <row r="69" s="1" customFormat="1" hidden="1" x14ac:dyDescent="0.3"/>
    <row r="70" s="1" customFormat="1" hidden="1" x14ac:dyDescent="0.3"/>
    <row r="71" s="1" customFormat="1" hidden="1" x14ac:dyDescent="0.3"/>
    <row r="72" s="1" customFormat="1" hidden="1" x14ac:dyDescent="0.3"/>
    <row r="73" s="1" customFormat="1" hidden="1" x14ac:dyDescent="0.3"/>
    <row r="74" s="1" customFormat="1" hidden="1" x14ac:dyDescent="0.3"/>
    <row r="75" s="1" customFormat="1" hidden="1" x14ac:dyDescent="0.3"/>
    <row r="76" s="1" customFormat="1" hidden="1" x14ac:dyDescent="0.3"/>
    <row r="77" s="1" customFormat="1" hidden="1" x14ac:dyDescent="0.3"/>
    <row r="78" s="1" customFormat="1" hidden="1" x14ac:dyDescent="0.3"/>
    <row r="79" s="1" customFormat="1" hidden="1" x14ac:dyDescent="0.3"/>
    <row r="80" s="1" customFormat="1" hidden="1" x14ac:dyDescent="0.3"/>
    <row r="81" s="1" customFormat="1" hidden="1" x14ac:dyDescent="0.3"/>
    <row r="82" s="1" customFormat="1" hidden="1" x14ac:dyDescent="0.3"/>
    <row r="83" s="1" customFormat="1" hidden="1" x14ac:dyDescent="0.3"/>
    <row r="84" s="1" customFormat="1" hidden="1" x14ac:dyDescent="0.3"/>
    <row r="85" s="1" customFormat="1" hidden="1" x14ac:dyDescent="0.3"/>
    <row r="86" s="1" customFormat="1" hidden="1" x14ac:dyDescent="0.3"/>
  </sheetData>
  <mergeCells count="3">
    <mergeCell ref="F22:I22"/>
    <mergeCell ref="J22:M22"/>
    <mergeCell ref="N22:Q2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Bartosz Czapiewski</cp:lastModifiedBy>
  <dcterms:created xsi:type="dcterms:W3CDTF">2022-04-27T17:34:19Z</dcterms:created>
  <dcterms:modified xsi:type="dcterms:W3CDTF">2022-09-06T09:54:43Z</dcterms:modified>
</cp:coreProperties>
</file>