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Q7" i="1" l="1"/>
  <c r="P7" i="1"/>
  <c r="O7" i="1"/>
  <c r="N7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K9" i="1" s="1"/>
  <c r="L9" i="1" s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K11" i="1" s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I12" i="1" s="1"/>
  <c r="E92" i="1"/>
  <c r="E93" i="1"/>
  <c r="K12" i="1" s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K25" i="1" s="1"/>
  <c r="E284" i="1"/>
  <c r="E285" i="1"/>
  <c r="E286" i="1"/>
  <c r="E287" i="1"/>
  <c r="E288" i="1"/>
  <c r="E289" i="1"/>
  <c r="E290" i="1"/>
  <c r="E291" i="1"/>
  <c r="E292" i="1"/>
  <c r="E293" i="1"/>
  <c r="E4" i="1"/>
  <c r="I24" i="1" l="1"/>
  <c r="I23" i="1"/>
  <c r="J23" i="1" s="1"/>
  <c r="I21" i="1"/>
  <c r="I20" i="1"/>
  <c r="J20" i="1" s="1"/>
  <c r="K19" i="1"/>
  <c r="K18" i="1"/>
  <c r="L18" i="1" s="1"/>
  <c r="K17" i="1"/>
  <c r="L17" i="1" s="1"/>
  <c r="K16" i="1"/>
  <c r="L16" i="1" s="1"/>
  <c r="K13" i="1"/>
  <c r="K24" i="1"/>
  <c r="K22" i="1"/>
  <c r="L22" i="1" s="1"/>
  <c r="K14" i="1"/>
  <c r="L14" i="1" s="1"/>
  <c r="I10" i="1"/>
  <c r="J10" i="1" s="1"/>
  <c r="I17" i="1"/>
  <c r="K8" i="1"/>
  <c r="I25" i="1"/>
  <c r="J25" i="1" s="1"/>
  <c r="I11" i="1"/>
  <c r="J11" i="1" s="1"/>
  <c r="K10" i="1"/>
  <c r="L10" i="1" s="1"/>
  <c r="K21" i="1"/>
  <c r="L21" i="1" s="1"/>
  <c r="I19" i="1"/>
  <c r="J19" i="1" s="1"/>
  <c r="I9" i="1"/>
  <c r="K23" i="1"/>
  <c r="L23" i="1" s="1"/>
  <c r="M23" i="1" s="1"/>
  <c r="N23" i="1" s="1"/>
  <c r="I22" i="1"/>
  <c r="J22" i="1" s="1"/>
  <c r="K20" i="1"/>
  <c r="L20" i="1" s="1"/>
  <c r="I18" i="1"/>
  <c r="I16" i="1"/>
  <c r="I15" i="1"/>
  <c r="J15" i="1" s="1"/>
  <c r="K15" i="1"/>
  <c r="L15" i="1" s="1"/>
  <c r="I14" i="1"/>
  <c r="J14" i="1" s="1"/>
  <c r="I13" i="1"/>
  <c r="J13" i="1" s="1"/>
  <c r="L8" i="1"/>
  <c r="I8" i="1"/>
  <c r="J18" i="1"/>
  <c r="M18" i="1" s="1"/>
  <c r="J21" i="1"/>
  <c r="J17" i="1"/>
  <c r="J9" i="1"/>
  <c r="M9" i="1" s="1"/>
  <c r="N9" i="1" s="1"/>
  <c r="J24" i="1"/>
  <c r="J16" i="1"/>
  <c r="J12" i="1"/>
  <c r="L25" i="1"/>
  <c r="L13" i="1"/>
  <c r="L24" i="1"/>
  <c r="L12" i="1"/>
  <c r="M10" i="1"/>
  <c r="O10" i="1" s="1"/>
  <c r="L19" i="1"/>
  <c r="M19" i="1" s="1"/>
  <c r="L11" i="1"/>
  <c r="M11" i="1" s="1"/>
  <c r="M22" i="1" l="1"/>
  <c r="P22" i="1" s="1"/>
  <c r="M13" i="1"/>
  <c r="N13" i="1" s="1"/>
  <c r="M17" i="1"/>
  <c r="N17" i="1" s="1"/>
  <c r="N11" i="1"/>
  <c r="O11" i="1"/>
  <c r="Q18" i="1"/>
  <c r="N18" i="1"/>
  <c r="M21" i="1"/>
  <c r="Q21" i="1" s="1"/>
  <c r="M24" i="1"/>
  <c r="N24" i="1" s="1"/>
  <c r="P13" i="1"/>
  <c r="O19" i="1"/>
  <c r="N19" i="1"/>
  <c r="P19" i="1"/>
  <c r="N22" i="1"/>
  <c r="P23" i="1"/>
  <c r="M25" i="1"/>
  <c r="O25" i="1" s="1"/>
  <c r="Q23" i="1"/>
  <c r="M15" i="1"/>
  <c r="N10" i="1"/>
  <c r="M20" i="1"/>
  <c r="O9" i="1"/>
  <c r="O18" i="1"/>
  <c r="O23" i="1"/>
  <c r="Q9" i="1"/>
  <c r="Q11" i="1"/>
  <c r="P9" i="1"/>
  <c r="P18" i="1"/>
  <c r="Q10" i="1"/>
  <c r="P10" i="1"/>
  <c r="M12" i="1"/>
  <c r="Q12" i="1" s="1"/>
  <c r="Q19" i="1"/>
  <c r="M14" i="1"/>
  <c r="O14" i="1" s="1"/>
  <c r="P11" i="1"/>
  <c r="M16" i="1"/>
  <c r="O16" i="1" s="1"/>
  <c r="J8" i="1"/>
  <c r="M8" i="1" s="1"/>
  <c r="Q22" i="1" l="1"/>
  <c r="O22" i="1"/>
  <c r="O13" i="1"/>
  <c r="Q13" i="1"/>
  <c r="O21" i="1"/>
  <c r="P21" i="1"/>
  <c r="O24" i="1"/>
  <c r="O17" i="1"/>
  <c r="P17" i="1"/>
  <c r="Q17" i="1"/>
  <c r="N21" i="1"/>
  <c r="O12" i="1"/>
  <c r="P24" i="1"/>
  <c r="Q24" i="1"/>
  <c r="P8" i="1"/>
  <c r="N8" i="1"/>
  <c r="Q8" i="1"/>
  <c r="N14" i="1"/>
  <c r="P14" i="1"/>
  <c r="N20" i="1"/>
  <c r="P20" i="1"/>
  <c r="O15" i="1"/>
  <c r="N15" i="1"/>
  <c r="P15" i="1"/>
  <c r="Q15" i="1"/>
  <c r="Q20" i="1"/>
  <c r="O20" i="1"/>
  <c r="N16" i="1"/>
  <c r="P16" i="1"/>
  <c r="Q16" i="1"/>
  <c r="N12" i="1"/>
  <c r="P12" i="1"/>
  <c r="P25" i="1"/>
  <c r="N25" i="1"/>
  <c r="Q25" i="1"/>
  <c r="O8" i="1"/>
  <c r="Q14" i="1"/>
</calcChain>
</file>

<file path=xl/sharedStrings.xml><?xml version="1.0" encoding="utf-8"?>
<sst xmlns="http://schemas.openxmlformats.org/spreadsheetml/2006/main" count="618" uniqueCount="320">
  <si>
    <t>Nazwa produktu</t>
  </si>
  <si>
    <t>Polary, swetry, softshelle</t>
  </si>
  <si>
    <t>Spodnie</t>
  </si>
  <si>
    <t>Kurtki</t>
  </si>
  <si>
    <t>Koszulki, polówki</t>
  </si>
  <si>
    <t>Koszule, Kamizelki</t>
  </si>
  <si>
    <t>Czapki, szaliki, rękawiczki</t>
  </si>
  <si>
    <t>Szorty, spodenki</t>
  </si>
  <si>
    <t>Obuwie niskie</t>
  </si>
  <si>
    <t>obuwie wysokie</t>
  </si>
  <si>
    <t>Obuwie trekingowe</t>
  </si>
  <si>
    <t>Obuwie alpinistyczne</t>
  </si>
  <si>
    <t>Obuwie do wspinaczki</t>
  </si>
  <si>
    <t>Sznurówki, stuptuty, impregnaty</t>
  </si>
  <si>
    <t>Wkładki</t>
  </si>
  <si>
    <t>Obuwie zimowe</t>
  </si>
  <si>
    <t>Sandały</t>
  </si>
  <si>
    <t>Śpiwory turystyczne</t>
  </si>
  <si>
    <t>Maty turystyczne</t>
  </si>
  <si>
    <t>Sleepbindy turystyczne</t>
  </si>
  <si>
    <t>Plecaki, torby</t>
  </si>
  <si>
    <t>Bidony, termosy</t>
  </si>
  <si>
    <t>Kijki trekkingowe</t>
  </si>
  <si>
    <t>Wyposażenie dla dzieci</t>
  </si>
  <si>
    <t>Gps, kompasy, pogoda</t>
  </si>
  <si>
    <t>Oświetlenie, okulary</t>
  </si>
  <si>
    <t>Akcesoria do plecaków</t>
  </si>
  <si>
    <t>Peleryny</t>
  </si>
  <si>
    <t>Sprzęt wspinaczkowy</t>
  </si>
  <si>
    <t>Liny, taśmy, repiki</t>
  </si>
  <si>
    <t>Kaski, uprzęże</t>
  </si>
  <si>
    <t>Czekany, raki</t>
  </si>
  <si>
    <t>Namioty, śpiwory</t>
  </si>
  <si>
    <t>Canyoning</t>
  </si>
  <si>
    <t>Kategoria produktu</t>
  </si>
  <si>
    <t>TURYSTYKA</t>
  </si>
  <si>
    <t>Rakiety tenisowe</t>
  </si>
  <si>
    <t>Odzież</t>
  </si>
  <si>
    <t>Obuwie</t>
  </si>
  <si>
    <t>Piłki</t>
  </si>
  <si>
    <t>Torby, pokrowce</t>
  </si>
  <si>
    <t>Czapki, frotki</t>
  </si>
  <si>
    <t>Wyposażenie kortów</t>
  </si>
  <si>
    <t>Akcesoria</t>
  </si>
  <si>
    <t xml:space="preserve">Paletki </t>
  </si>
  <si>
    <t>Deski, okładziny</t>
  </si>
  <si>
    <t>Stoły do gry w tenisa stołowego</t>
  </si>
  <si>
    <t>Rakiety do Badmintona</t>
  </si>
  <si>
    <t>Lotki</t>
  </si>
  <si>
    <t>SPORTY RAKIETOWE</t>
  </si>
  <si>
    <t>JEŹDZIECTWO</t>
  </si>
  <si>
    <t>Kaski</t>
  </si>
  <si>
    <t>Kurtki jeździeckie</t>
  </si>
  <si>
    <t>Bryczesy</t>
  </si>
  <si>
    <t>Obuwie, sztylpy</t>
  </si>
  <si>
    <t>Kamizelki, koszulki, bluzy</t>
  </si>
  <si>
    <t>Kamizelki ochronne</t>
  </si>
  <si>
    <t>Rękawiczki, czapki, kapelusze</t>
  </si>
  <si>
    <t>Odzież turniejowa</t>
  </si>
  <si>
    <t>Derki</t>
  </si>
  <si>
    <t>Kantary, uwiązy</t>
  </si>
  <si>
    <t>Szczotki, zgrzebła</t>
  </si>
  <si>
    <t>Pielęgnacja</t>
  </si>
  <si>
    <t>Witaminy, suplementy</t>
  </si>
  <si>
    <t>Czapraki, nauszniki, podkładki</t>
  </si>
  <si>
    <t>Ochraniacze, owijki</t>
  </si>
  <si>
    <t>Baty, palcaty, ostrogi</t>
  </si>
  <si>
    <t>Lonżowanie</t>
  </si>
  <si>
    <t>Wędzidła</t>
  </si>
  <si>
    <t>Ogłowia, wodze</t>
  </si>
  <si>
    <t>Siodła, wyposażenie</t>
  </si>
  <si>
    <t>Szkrzynki, torby</t>
  </si>
  <si>
    <t>Izolatory, pastuchy elektryczne</t>
  </si>
  <si>
    <t>Wyposażenie transportowe</t>
  </si>
  <si>
    <t>FITNESS</t>
  </si>
  <si>
    <t>Bieżnie</t>
  </si>
  <si>
    <t>Trampoliny</t>
  </si>
  <si>
    <t>Rowery kardio</t>
  </si>
  <si>
    <t>Wioślarze</t>
  </si>
  <si>
    <t>stopnie</t>
  </si>
  <si>
    <t>Odżywki, suplementy, napoje</t>
  </si>
  <si>
    <t>Atlasy</t>
  </si>
  <si>
    <t>Hantle, gryfy, obciążenia</t>
  </si>
  <si>
    <t>Do ćwiczeń mięśni pleców</t>
  </si>
  <si>
    <t>Do ćwiczeń mięsni brzucha</t>
  </si>
  <si>
    <t>Ławeczki</t>
  </si>
  <si>
    <t>Drążki</t>
  </si>
  <si>
    <t>Mini stepery, skakanki</t>
  </si>
  <si>
    <t>Rękawiczki, pasy</t>
  </si>
  <si>
    <t>Wypacanie, elektrostymulacja</t>
  </si>
  <si>
    <t>SPORTY WALKI</t>
  </si>
  <si>
    <t>Akcesoria do boksu</t>
  </si>
  <si>
    <t>Akcesoria do karate</t>
  </si>
  <si>
    <t>Akcesoria do judo</t>
  </si>
  <si>
    <t>Akcesoria do tae won do</t>
  </si>
  <si>
    <t>Akcesoria do kung - fu</t>
  </si>
  <si>
    <t>Sprzęt treningowy</t>
  </si>
  <si>
    <t>ŻEGLARSTWO, KAJAKARSTWO</t>
  </si>
  <si>
    <t>Sztormiaki</t>
  </si>
  <si>
    <t>obuwie żeglarskie</t>
  </si>
  <si>
    <t>kalosze</t>
  </si>
  <si>
    <t>Kamizaleki ratunkowe</t>
  </si>
  <si>
    <t>Torby, bidony wodoszczelne</t>
  </si>
  <si>
    <t>Noże, szekle, karabinki</t>
  </si>
  <si>
    <t>Kotwice, liny, cumowanie</t>
  </si>
  <si>
    <t>Ochrona przeciwsłoneczna</t>
  </si>
  <si>
    <t>Kajaki pompowane</t>
  </si>
  <si>
    <t>Kajaki sztywne</t>
  </si>
  <si>
    <t>Kajaki wędkarskie</t>
  </si>
  <si>
    <t>Pontony</t>
  </si>
  <si>
    <t>kanadyjki</t>
  </si>
  <si>
    <t>Wiosła, akcesoria</t>
  </si>
  <si>
    <t>Odzież kajakarska</t>
  </si>
  <si>
    <t>Kamizelki asekuracyjne</t>
  </si>
  <si>
    <t>Odzież regatowa</t>
  </si>
  <si>
    <t>SPORTY ZIMOWE</t>
  </si>
  <si>
    <t>Narty</t>
  </si>
  <si>
    <t>Buty narciarskie</t>
  </si>
  <si>
    <t>Kije</t>
  </si>
  <si>
    <t>Deski snowboardowe</t>
  </si>
  <si>
    <t>Wiązania</t>
  </si>
  <si>
    <t>Buty snowboardowe</t>
  </si>
  <si>
    <t>Gogle, okulary zimowe</t>
  </si>
  <si>
    <t>Pokrowece, plecaki, ochraniacze</t>
  </si>
  <si>
    <t>Smary i narzędzia</t>
  </si>
  <si>
    <t>Kamery, GPS, walkie talkie</t>
  </si>
  <si>
    <t>Sprzęt do narciarstwa biegowego</t>
  </si>
  <si>
    <t>Skitouring</t>
  </si>
  <si>
    <t>Rakiety śnieżne</t>
  </si>
  <si>
    <t>Sanki</t>
  </si>
  <si>
    <t>ROWERY</t>
  </si>
  <si>
    <t>Rowery górskie</t>
  </si>
  <si>
    <t>Rowery miejskie, składane</t>
  </si>
  <si>
    <t>Rowery dziecięce</t>
  </si>
  <si>
    <t>Rowery uniwersalne</t>
  </si>
  <si>
    <t>Rowery szosowe</t>
  </si>
  <si>
    <t>Rowery BMX</t>
  </si>
  <si>
    <t>Kaski rowerowe</t>
  </si>
  <si>
    <t>Odzież rowerowa</t>
  </si>
  <si>
    <t>Rękawiczki, akcesoria termiczne</t>
  </si>
  <si>
    <t>Okulary</t>
  </si>
  <si>
    <t>Ochraniacze MTB, BMX</t>
  </si>
  <si>
    <t>Liczniki, trenażery</t>
  </si>
  <si>
    <t>Oświetlenie</t>
  </si>
  <si>
    <t>Błotniki</t>
  </si>
  <si>
    <t>Kosze, torby, sakwy</t>
  </si>
  <si>
    <t>Zabezpieczenia, pompki</t>
  </si>
  <si>
    <t>Bakażniki, stopki, stojaki</t>
  </si>
  <si>
    <t>Bidony, plecaki z bukłakiem</t>
  </si>
  <si>
    <t>Foteliki, przyczepki dla dzieci</t>
  </si>
  <si>
    <t>Bagażniki samochodowe, pokrowce</t>
  </si>
  <si>
    <t>Koła</t>
  </si>
  <si>
    <t>Opony, dętki</t>
  </si>
  <si>
    <t>Kierownice</t>
  </si>
  <si>
    <t>Siodełka, sztyce</t>
  </si>
  <si>
    <t>Pedały</t>
  </si>
  <si>
    <t>Hamulce</t>
  </si>
  <si>
    <t>Przerzutki, łańcuchy</t>
  </si>
  <si>
    <t>Częsci zamienne BMX</t>
  </si>
  <si>
    <t>Konserwacja roweru</t>
  </si>
  <si>
    <t>PŁYWANIE, BASEN</t>
  </si>
  <si>
    <t>Okulary, maski</t>
  </si>
  <si>
    <t>Klapki basenowe</t>
  </si>
  <si>
    <t>Czepki</t>
  </si>
  <si>
    <t>Zatyczki, nasadki</t>
  </si>
  <si>
    <t>Ręczniki</t>
  </si>
  <si>
    <t>Szlafroki</t>
  </si>
  <si>
    <t>Kąpielówki, bokserki męskie</t>
  </si>
  <si>
    <t>Pływanie outdoor</t>
  </si>
  <si>
    <t>Kostiumy damskie</t>
  </si>
  <si>
    <t>Baseny dla dzieci</t>
  </si>
  <si>
    <t>Sprzęt do treningu</t>
  </si>
  <si>
    <t>Sprzęt do aqua fitnessu</t>
  </si>
  <si>
    <t>Gry wodne</t>
  </si>
  <si>
    <t>WĘDKARSTWO</t>
  </si>
  <si>
    <t>Wędkarstwo spławikowe</t>
  </si>
  <si>
    <t>Kołowrotki</t>
  </si>
  <si>
    <t>Przynęty, zanęty</t>
  </si>
  <si>
    <t>Siatki, podbieraki</t>
  </si>
  <si>
    <t>Wędki</t>
  </si>
  <si>
    <t>Żyłki</t>
  </si>
  <si>
    <t>Spławiki, haki, ołów</t>
  </si>
  <si>
    <t>Wędkarstwo muchowe</t>
  </si>
  <si>
    <t>Wękarstwo trollingowe</t>
  </si>
  <si>
    <t>Łąpanie małż</t>
  </si>
  <si>
    <t>Odzież wędkarska</t>
  </si>
  <si>
    <t>Wodery, bouwie</t>
  </si>
  <si>
    <t>Łodzie, wyposażenie, echosondy</t>
  </si>
  <si>
    <t>GRY ZESPOŁOWE</t>
  </si>
  <si>
    <t>Piłki do piłki nożnej</t>
  </si>
  <si>
    <t>Bramki piłkarskie</t>
  </si>
  <si>
    <t>Torby treningowe</t>
  </si>
  <si>
    <t>Stroje piłkarskie</t>
  </si>
  <si>
    <t>Skarpetki, ochraniacze</t>
  </si>
  <si>
    <t>Sprzęt bramkarski</t>
  </si>
  <si>
    <t>Odzież treningowa</t>
  </si>
  <si>
    <t>Koszulki klubowe, narodowe</t>
  </si>
  <si>
    <t>Piłki do koszykówki</t>
  </si>
  <si>
    <t>Kosze do koszykówki</t>
  </si>
  <si>
    <t>Obuwie piłkarskie</t>
  </si>
  <si>
    <t>Obiwie do koszykówki</t>
  </si>
  <si>
    <t>Odzież do koszykówki</t>
  </si>
  <si>
    <t>Piłki halowe do siatkówki</t>
  </si>
  <si>
    <t>Nakolanniki</t>
  </si>
  <si>
    <t>Akcesoria do siatkówki plażowej</t>
  </si>
  <si>
    <t>Akcesoria do rugby</t>
  </si>
  <si>
    <t>Akcesoria do pPiłki ręcznej</t>
  </si>
  <si>
    <t>Akcesoria do hokeja na trawie</t>
  </si>
  <si>
    <t>Akcesoria do Baseball-u</t>
  </si>
  <si>
    <t>NURKOWANIE</t>
  </si>
  <si>
    <t>Maski</t>
  </si>
  <si>
    <t>Fajki</t>
  </si>
  <si>
    <t>Płetwy</t>
  </si>
  <si>
    <t>Zestawy</t>
  </si>
  <si>
    <t>Pianki i kombinezony</t>
  </si>
  <si>
    <t>Aquashoes</t>
  </si>
  <si>
    <t>Komputery i instrumenty pomiarowe</t>
  </si>
  <si>
    <t>Jackety i skrzydła</t>
  </si>
  <si>
    <t>Automaty oddechowe</t>
  </si>
  <si>
    <t>Butle</t>
  </si>
  <si>
    <t>Fotografia podwodna</t>
  </si>
  <si>
    <t>Kamery video</t>
  </si>
  <si>
    <t>Narzędzia tnące</t>
  </si>
  <si>
    <t>Balast</t>
  </si>
  <si>
    <t>Kusze i osprzęt</t>
  </si>
  <si>
    <t>SPORTY PRECYZYJNE</t>
  </si>
  <si>
    <t>Tarcze do gry w darty</t>
  </si>
  <si>
    <t>Akcesoria do gry w darty</t>
  </si>
  <si>
    <t xml:space="preserve">Łuki </t>
  </si>
  <si>
    <t>Strzały</t>
  </si>
  <si>
    <t>Tarcze do łucznctwa</t>
  </si>
  <si>
    <t>Bule</t>
  </si>
  <si>
    <t>GOLF</t>
  </si>
  <si>
    <t>Kije golfowe</t>
  </si>
  <si>
    <t>Piłeczki</t>
  </si>
  <si>
    <t>Akcesoria do gry w golfa</t>
  </si>
  <si>
    <t>Parasole</t>
  </si>
  <si>
    <t>Akcesoria do kijów</t>
  </si>
  <si>
    <t>Akcesoria do butów</t>
  </si>
  <si>
    <t>Akcesoria treningowe</t>
  </si>
  <si>
    <t>Y-Golf</t>
  </si>
  <si>
    <t>Wózki Torby na wózek</t>
  </si>
  <si>
    <t>Torby stand bag</t>
  </si>
  <si>
    <t>Odzież golfowa</t>
  </si>
  <si>
    <t>Obuwie golfowe</t>
  </si>
  <si>
    <t>Czapki golfowe</t>
  </si>
  <si>
    <t>Rękawiczki</t>
  </si>
  <si>
    <t>SPORTY WODNE</t>
  </si>
  <si>
    <t>Stroje plażowe</t>
  </si>
  <si>
    <t>Klapki, sandały</t>
  </si>
  <si>
    <t>Odzież letnia męska</t>
  </si>
  <si>
    <t>Odzież letnia damska</t>
  </si>
  <si>
    <t>Ręczniki i akcesoria</t>
  </si>
  <si>
    <t>Pocketurf</t>
  </si>
  <si>
    <t>Bodyboard</t>
  </si>
  <si>
    <t>Skimboardy</t>
  </si>
  <si>
    <t>Wakeboard, narty wodne</t>
  </si>
  <si>
    <t>Pływadła</t>
  </si>
  <si>
    <t>Windsurfing</t>
  </si>
  <si>
    <t>Kitesurfing</t>
  </si>
  <si>
    <t>Stand up paddle</t>
  </si>
  <si>
    <t>Frisbee, latawce, bumerangi</t>
  </si>
  <si>
    <t>Topy z filtrem UV</t>
  </si>
  <si>
    <t>Budki przeciwsłoneczne</t>
  </si>
  <si>
    <t>Kremy przeciwsłoneczne</t>
  </si>
  <si>
    <t>KEMPING</t>
  </si>
  <si>
    <t>Małe namioty kempingowe</t>
  </si>
  <si>
    <t>Duże namioty kempingowe</t>
  </si>
  <si>
    <t>Budki turystyczne</t>
  </si>
  <si>
    <t>Akcesoria namiotowe</t>
  </si>
  <si>
    <t>Meble kempingowe</t>
  </si>
  <si>
    <t>Bidony, termisy</t>
  </si>
  <si>
    <t>Naczynia, sztućce</t>
  </si>
  <si>
    <t>Lodówki turystyczne</t>
  </si>
  <si>
    <t>Kuchenki</t>
  </si>
  <si>
    <t>Materace, pompki, łóżka</t>
  </si>
  <si>
    <t>Maty, akcesoria</t>
  </si>
  <si>
    <t>Sleepinbed</t>
  </si>
  <si>
    <t>Śpiwory</t>
  </si>
  <si>
    <t>ROLKI, HULAJNGI, DESKOROLKI</t>
  </si>
  <si>
    <t>Rolki</t>
  </si>
  <si>
    <t>Ochraniacze, kaski, torby</t>
  </si>
  <si>
    <t>Wrotki, buty na kółkach</t>
  </si>
  <si>
    <t>Freeride, street</t>
  </si>
  <si>
    <t>Hokej na rolkach</t>
  </si>
  <si>
    <t>Hulajnogi</t>
  </si>
  <si>
    <t>Deskorolki</t>
  </si>
  <si>
    <t>Waveboardy</t>
  </si>
  <si>
    <t>Longboardy</t>
  </si>
  <si>
    <t>Łyżwy</t>
  </si>
  <si>
    <t>Hokej na lodzie</t>
  </si>
  <si>
    <t>MYŚLISTWO</t>
  </si>
  <si>
    <t>Organizacja łowiska</t>
  </si>
  <si>
    <t>Lornetki, lunety</t>
  </si>
  <si>
    <t>Polowanie na ptactwo</t>
  </si>
  <si>
    <t>Torby, plecaki</t>
  </si>
  <si>
    <t>Rogi, trąbki</t>
  </si>
  <si>
    <t>Akcesoria do broni</t>
  </si>
  <si>
    <t>Stołki, siedziska</t>
  </si>
  <si>
    <t>Noże, sztylety</t>
  </si>
  <si>
    <t>Akcesoria do tresury psa</t>
  </si>
  <si>
    <t>Smycze, obroże, gwizdki</t>
  </si>
  <si>
    <t>Obuwie, odzież myśliwska</t>
  </si>
  <si>
    <t>Zeszły miesiąc</t>
  </si>
  <si>
    <t>Obecny miesiąc</t>
  </si>
  <si>
    <t>Zmiana w %</t>
  </si>
  <si>
    <t>&lt;-10%</t>
  </si>
  <si>
    <t>&lt;0%</t>
  </si>
  <si>
    <t>&gt;10%</t>
  </si>
  <si>
    <t>&gt;=0%</t>
  </si>
  <si>
    <t>Kategoria</t>
  </si>
  <si>
    <t>SUMA</t>
  </si>
  <si>
    <t>W %</t>
  </si>
  <si>
    <t>Ilość</t>
  </si>
  <si>
    <t>Spadek</t>
  </si>
  <si>
    <t>Wzrost</t>
  </si>
  <si>
    <t>Obliczenia</t>
  </si>
  <si>
    <t>Wykres słupkowy: Wzrost vs spadek</t>
  </si>
  <si>
    <t>Dane:</t>
  </si>
  <si>
    <t>Sprzęt stajenny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</si>
</sst>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6"/>
      <color theme="1" tint="0.249977111117893"/>
      <name val="Segoe UI Semibold"/>
      <family val="2"/>
    </font>
    <font>
      <sz val="22"/>
      <color theme="0" tint="-4.9989318521683403E-2"/>
      <name val="Calibri"/>
      <family val="2"/>
      <charset val="238"/>
      <scheme val="minor"/>
    </font>
    <font>
      <sz val="20"/>
      <color theme="1" tint="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1" applyNumberFormat="1" applyFont="1" applyBorder="1"/>
    <xf numFmtId="0" fontId="0" fillId="2" borderId="1" xfId="1" applyNumberFormat="1" applyFont="1" applyFill="1" applyBorder="1"/>
    <xf numFmtId="10" fontId="0" fillId="0" borderId="0" xfId="0" applyNumberFormat="1"/>
    <xf numFmtId="0" fontId="0" fillId="0" borderId="2" xfId="0" applyBorder="1" applyAlignment="1">
      <alignment horizontal="center"/>
    </xf>
    <xf numFmtId="0" fontId="0" fillId="4" borderId="3" xfId="0" applyFill="1" applyBorder="1"/>
    <xf numFmtId="0" fontId="0" fillId="4" borderId="4" xfId="0" applyFill="1" applyBorder="1" applyAlignment="1">
      <alignment horizontal="center"/>
    </xf>
    <xf numFmtId="9" fontId="0" fillId="4" borderId="4" xfId="2" applyFont="1" applyFill="1" applyBorder="1" applyAlignment="1">
      <alignment horizontal="center"/>
    </xf>
    <xf numFmtId="9" fontId="0" fillId="4" borderId="5" xfId="2" applyFont="1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 applyAlignment="1">
      <alignment horizontal="center"/>
    </xf>
    <xf numFmtId="9" fontId="0" fillId="4" borderId="7" xfId="2" applyFont="1" applyFill="1" applyBorder="1" applyAlignment="1">
      <alignment horizontal="center"/>
    </xf>
    <xf numFmtId="9" fontId="0" fillId="4" borderId="8" xfId="2" applyFont="1" applyFill="1" applyBorder="1" applyAlignment="1">
      <alignment horizontal="center"/>
    </xf>
    <xf numFmtId="0" fontId="0" fillId="4" borderId="6" xfId="0" applyFont="1" applyFill="1" applyBorder="1"/>
    <xf numFmtId="0" fontId="0" fillId="4" borderId="9" xfId="0" applyFont="1" applyFill="1" applyBorder="1"/>
    <xf numFmtId="0" fontId="0" fillId="4" borderId="10" xfId="0" applyFill="1" applyBorder="1" applyAlignment="1">
      <alignment horizontal="center"/>
    </xf>
    <xf numFmtId="9" fontId="0" fillId="4" borderId="10" xfId="2" applyFont="1" applyFill="1" applyBorder="1" applyAlignment="1">
      <alignment horizontal="center"/>
    </xf>
    <xf numFmtId="9" fontId="0" fillId="4" borderId="11" xfId="2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3" borderId="12" xfId="0" applyFont="1" applyFill="1" applyBorder="1"/>
    <xf numFmtId="0" fontId="2" fillId="3" borderId="12" xfId="0" applyFont="1" applyFill="1" applyBorder="1" applyAlignment="1">
      <alignment horizontal="center"/>
    </xf>
    <xf numFmtId="9" fontId="2" fillId="3" borderId="12" xfId="2" applyFont="1" applyFill="1" applyBorder="1" applyAlignment="1">
      <alignment horizontal="center"/>
    </xf>
    <xf numFmtId="9" fontId="0" fillId="0" borderId="0" xfId="0" applyNumberFormat="1"/>
    <xf numFmtId="0" fontId="4" fillId="5" borderId="0" xfId="0" applyFont="1" applyFill="1" applyAlignment="1">
      <alignment horizontal="center" vertical="top"/>
    </xf>
    <xf numFmtId="0" fontId="3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1"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00" b="0">
                <a:solidFill>
                  <a:schemeClr val="bg1">
                    <a:lumMod val="50000"/>
                  </a:schemeClr>
                </a:solidFill>
              </a:defRPr>
            </a:pPr>
            <a:r>
              <a:rPr lang="en-US" sz="1400" b="0">
                <a:solidFill>
                  <a:schemeClr val="bg1">
                    <a:lumMod val="50000"/>
                  </a:schemeClr>
                </a:solidFill>
              </a:rPr>
              <a:t>Wzrost vs</a:t>
            </a:r>
            <a:r>
              <a:rPr lang="pl-PL" sz="1400" b="0">
                <a:solidFill>
                  <a:schemeClr val="bg1">
                    <a:lumMod val="50000"/>
                  </a:schemeClr>
                </a:solidFill>
              </a:rPr>
              <a:t>.</a:t>
            </a:r>
            <a:r>
              <a:rPr lang="en-US" sz="1400" b="0">
                <a:solidFill>
                  <a:schemeClr val="bg1">
                    <a:lumMod val="50000"/>
                  </a:schemeClr>
                </a:solidFill>
              </a:rPr>
              <a:t> spadek sprzedaży</a:t>
            </a:r>
            <a:r>
              <a:rPr lang="pl-PL" sz="1400" b="0">
                <a:solidFill>
                  <a:schemeClr val="bg1">
                    <a:lumMod val="50000"/>
                  </a:schemeClr>
                </a:solidFill>
              </a:rPr>
              <a:t> (w</a:t>
            </a:r>
            <a:r>
              <a:rPr lang="pl-PL" sz="1400" b="0" baseline="0">
                <a:solidFill>
                  <a:schemeClr val="bg1">
                    <a:lumMod val="50000"/>
                  </a:schemeClr>
                </a:solidFill>
              </a:rPr>
              <a:t> %)</a:t>
            </a:r>
            <a:endParaRPr lang="en-US" sz="1400" b="0">
              <a:solidFill>
                <a:schemeClr val="bg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35601087532831543"/>
          <c:y val="1.5609754498712811E-2"/>
        </c:manualLayout>
      </c:layout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&lt;-10%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Arkusz1!$H$8:$H$24</c:f>
              <c:strCache>
                <c:ptCount val="17"/>
                <c:pt idx="0">
                  <c:v>TURYSTYKA</c:v>
                </c:pt>
                <c:pt idx="1">
                  <c:v>SPORTY RAKIETOWE</c:v>
                </c:pt>
                <c:pt idx="2">
                  <c:v>JEŹDZIECTWO</c:v>
                </c:pt>
                <c:pt idx="3">
                  <c:v>FITNESS</c:v>
                </c:pt>
                <c:pt idx="4">
                  <c:v>SPORTY WALKI</c:v>
                </c:pt>
                <c:pt idx="5">
                  <c:v>ŻEGLARSTWO, KAJAKARSTWO</c:v>
                </c:pt>
                <c:pt idx="6">
                  <c:v>SPORTY ZIMOWE</c:v>
                </c:pt>
                <c:pt idx="7">
                  <c:v>ROWERY</c:v>
                </c:pt>
                <c:pt idx="8">
                  <c:v>PŁYWANIE, BASEN</c:v>
                </c:pt>
                <c:pt idx="9">
                  <c:v>WĘDKARSTWO</c:v>
                </c:pt>
                <c:pt idx="10">
                  <c:v>GRY ZESPOŁOWE</c:v>
                </c:pt>
                <c:pt idx="11">
                  <c:v>NURKOWANIE</c:v>
                </c:pt>
                <c:pt idx="12">
                  <c:v>SPORTY PRECYZYJNE</c:v>
                </c:pt>
                <c:pt idx="13">
                  <c:v>GOLF</c:v>
                </c:pt>
                <c:pt idx="14">
                  <c:v>SPORTY WODNE</c:v>
                </c:pt>
                <c:pt idx="15">
                  <c:v>KEMPING</c:v>
                </c:pt>
                <c:pt idx="16">
                  <c:v>ROLKI, HULAJNGI, DESKOROLKI</c:v>
                </c:pt>
              </c:strCache>
            </c:strRef>
          </c:cat>
          <c:val>
            <c:numRef>
              <c:f>Arkusz1!$N$8:$N$25</c:f>
              <c:numCache>
                <c:formatCode>0%</c:formatCode>
                <c:ptCount val="18"/>
                <c:pt idx="0">
                  <c:v>-0.24242424242424243</c:v>
                </c:pt>
                <c:pt idx="1">
                  <c:v>-0.30769230769230771</c:v>
                </c:pt>
                <c:pt idx="2">
                  <c:v>-0.25</c:v>
                </c:pt>
                <c:pt idx="3">
                  <c:v>-0.4</c:v>
                </c:pt>
                <c:pt idx="4">
                  <c:v>-0.33333333333333331</c:v>
                </c:pt>
                <c:pt idx="5">
                  <c:v>-0.41176470588235292</c:v>
                </c:pt>
                <c:pt idx="6">
                  <c:v>-0.14285714285714285</c:v>
                </c:pt>
                <c:pt idx="7">
                  <c:v>-0.2413793103448276</c:v>
                </c:pt>
                <c:pt idx="8">
                  <c:v>-0.23076923076923078</c:v>
                </c:pt>
                <c:pt idx="9">
                  <c:v>-0.23076923076923078</c:v>
                </c:pt>
                <c:pt idx="10">
                  <c:v>-0.3</c:v>
                </c:pt>
                <c:pt idx="11">
                  <c:v>-0.29411764705882354</c:v>
                </c:pt>
                <c:pt idx="12">
                  <c:v>-0.2857142857142857</c:v>
                </c:pt>
                <c:pt idx="13">
                  <c:v>-0.21428571428571427</c:v>
                </c:pt>
                <c:pt idx="14">
                  <c:v>-0.31578947368421051</c:v>
                </c:pt>
                <c:pt idx="15">
                  <c:v>-0.14285714285714285</c:v>
                </c:pt>
                <c:pt idx="16">
                  <c:v>-0.18181818181818182</c:v>
                </c:pt>
                <c:pt idx="17">
                  <c:v>-0.36363636363636365</c:v>
                </c:pt>
              </c:numCache>
            </c:numRef>
          </c:val>
        </c:ser>
        <c:ser>
          <c:idx val="1"/>
          <c:order val="1"/>
          <c:tx>
            <c:v>&lt;0%</c:v>
          </c:tx>
          <c:invertIfNegative val="0"/>
          <c:cat>
            <c:strRef>
              <c:f>Arkusz1!$H$8:$H$24</c:f>
              <c:strCache>
                <c:ptCount val="17"/>
                <c:pt idx="0">
                  <c:v>TURYSTYKA</c:v>
                </c:pt>
                <c:pt idx="1">
                  <c:v>SPORTY RAKIETOWE</c:v>
                </c:pt>
                <c:pt idx="2">
                  <c:v>JEŹDZIECTWO</c:v>
                </c:pt>
                <c:pt idx="3">
                  <c:v>FITNESS</c:v>
                </c:pt>
                <c:pt idx="4">
                  <c:v>SPORTY WALKI</c:v>
                </c:pt>
                <c:pt idx="5">
                  <c:v>ŻEGLARSTWO, KAJAKARSTWO</c:v>
                </c:pt>
                <c:pt idx="6">
                  <c:v>SPORTY ZIMOWE</c:v>
                </c:pt>
                <c:pt idx="7">
                  <c:v>ROWERY</c:v>
                </c:pt>
                <c:pt idx="8">
                  <c:v>PŁYWANIE, BASEN</c:v>
                </c:pt>
                <c:pt idx="9">
                  <c:v>WĘDKARSTWO</c:v>
                </c:pt>
                <c:pt idx="10">
                  <c:v>GRY ZESPOŁOWE</c:v>
                </c:pt>
                <c:pt idx="11">
                  <c:v>NURKOWANIE</c:v>
                </c:pt>
                <c:pt idx="12">
                  <c:v>SPORTY PRECYZYJNE</c:v>
                </c:pt>
                <c:pt idx="13">
                  <c:v>GOLF</c:v>
                </c:pt>
                <c:pt idx="14">
                  <c:v>SPORTY WODNE</c:v>
                </c:pt>
                <c:pt idx="15">
                  <c:v>KEMPING</c:v>
                </c:pt>
                <c:pt idx="16">
                  <c:v>ROLKI, HULAJNGI, DESKOROLKI</c:v>
                </c:pt>
              </c:strCache>
            </c:strRef>
          </c:cat>
          <c:val>
            <c:numRef>
              <c:f>Arkusz1!$O$8:$O$25</c:f>
              <c:numCache>
                <c:formatCode>0%</c:formatCode>
                <c:ptCount val="18"/>
                <c:pt idx="0">
                  <c:v>-0.45454545454545453</c:v>
                </c:pt>
                <c:pt idx="1">
                  <c:v>-0.30769230769230771</c:v>
                </c:pt>
                <c:pt idx="2">
                  <c:v>-0.16666666666666666</c:v>
                </c:pt>
                <c:pt idx="3">
                  <c:v>-0.2</c:v>
                </c:pt>
                <c:pt idx="4">
                  <c:v>-0.33333333333333331</c:v>
                </c:pt>
                <c:pt idx="5">
                  <c:v>-0.23529411764705882</c:v>
                </c:pt>
                <c:pt idx="6">
                  <c:v>-7.1428571428571425E-2</c:v>
                </c:pt>
                <c:pt idx="7">
                  <c:v>-0.17241379310344829</c:v>
                </c:pt>
                <c:pt idx="8">
                  <c:v>-0.23076923076923078</c:v>
                </c:pt>
                <c:pt idx="9">
                  <c:v>-0.30769230769230771</c:v>
                </c:pt>
                <c:pt idx="10">
                  <c:v>-0.35</c:v>
                </c:pt>
                <c:pt idx="11">
                  <c:v>-0.17647058823529413</c:v>
                </c:pt>
                <c:pt idx="12">
                  <c:v>-0.14285714285714285</c:v>
                </c:pt>
                <c:pt idx="13">
                  <c:v>-0.21428571428571427</c:v>
                </c:pt>
                <c:pt idx="14">
                  <c:v>-0.31578947368421051</c:v>
                </c:pt>
                <c:pt idx="15">
                  <c:v>-0.35714285714285715</c:v>
                </c:pt>
                <c:pt idx="16">
                  <c:v>-9.0909090909090912E-2</c:v>
                </c:pt>
                <c:pt idx="17">
                  <c:v>-0.18181818181818182</c:v>
                </c:pt>
              </c:numCache>
            </c:numRef>
          </c:val>
        </c:ser>
        <c:ser>
          <c:idx val="3"/>
          <c:order val="2"/>
          <c:tx>
            <c:v>&gt;0%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Arkusz1!$H$8:$H$24</c:f>
              <c:strCache>
                <c:ptCount val="17"/>
                <c:pt idx="0">
                  <c:v>TURYSTYKA</c:v>
                </c:pt>
                <c:pt idx="1">
                  <c:v>SPORTY RAKIETOWE</c:v>
                </c:pt>
                <c:pt idx="2">
                  <c:v>JEŹDZIECTWO</c:v>
                </c:pt>
                <c:pt idx="3">
                  <c:v>FITNESS</c:v>
                </c:pt>
                <c:pt idx="4">
                  <c:v>SPORTY WALKI</c:v>
                </c:pt>
                <c:pt idx="5">
                  <c:v>ŻEGLARSTWO, KAJAKARSTWO</c:v>
                </c:pt>
                <c:pt idx="6">
                  <c:v>SPORTY ZIMOWE</c:v>
                </c:pt>
                <c:pt idx="7">
                  <c:v>ROWERY</c:v>
                </c:pt>
                <c:pt idx="8">
                  <c:v>PŁYWANIE, BASEN</c:v>
                </c:pt>
                <c:pt idx="9">
                  <c:v>WĘDKARSTWO</c:v>
                </c:pt>
                <c:pt idx="10">
                  <c:v>GRY ZESPOŁOWE</c:v>
                </c:pt>
                <c:pt idx="11">
                  <c:v>NURKOWANIE</c:v>
                </c:pt>
                <c:pt idx="12">
                  <c:v>SPORTY PRECYZYJNE</c:v>
                </c:pt>
                <c:pt idx="13">
                  <c:v>GOLF</c:v>
                </c:pt>
                <c:pt idx="14">
                  <c:v>SPORTY WODNE</c:v>
                </c:pt>
                <c:pt idx="15">
                  <c:v>KEMPING</c:v>
                </c:pt>
                <c:pt idx="16">
                  <c:v>ROLKI, HULAJNGI, DESKOROLKI</c:v>
                </c:pt>
              </c:strCache>
            </c:strRef>
          </c:cat>
          <c:val>
            <c:numRef>
              <c:f>Arkusz1!$Q$8:$Q$25</c:f>
              <c:numCache>
                <c:formatCode>0%</c:formatCode>
                <c:ptCount val="18"/>
                <c:pt idx="0">
                  <c:v>0.15151515151515152</c:v>
                </c:pt>
                <c:pt idx="1">
                  <c:v>0.15384615384615385</c:v>
                </c:pt>
                <c:pt idx="2">
                  <c:v>0.20833333333333334</c:v>
                </c:pt>
                <c:pt idx="3">
                  <c:v>0.2</c:v>
                </c:pt>
                <c:pt idx="4">
                  <c:v>0.16666666666666666</c:v>
                </c:pt>
                <c:pt idx="5">
                  <c:v>0.35294117647058826</c:v>
                </c:pt>
                <c:pt idx="6">
                  <c:v>0.14285714285714285</c:v>
                </c:pt>
                <c:pt idx="7">
                  <c:v>0.31034482758620691</c:v>
                </c:pt>
                <c:pt idx="8">
                  <c:v>0.30769230769230771</c:v>
                </c:pt>
                <c:pt idx="9">
                  <c:v>0.38461538461538464</c:v>
                </c:pt>
                <c:pt idx="10">
                  <c:v>0.15</c:v>
                </c:pt>
                <c:pt idx="11">
                  <c:v>0.23529411764705882</c:v>
                </c:pt>
                <c:pt idx="12">
                  <c:v>0.14285714285714285</c:v>
                </c:pt>
                <c:pt idx="13">
                  <c:v>0.42857142857142855</c:v>
                </c:pt>
                <c:pt idx="14">
                  <c:v>0.15789473684210525</c:v>
                </c:pt>
                <c:pt idx="15">
                  <c:v>0.14285714285714285</c:v>
                </c:pt>
                <c:pt idx="16">
                  <c:v>0.36363636363636365</c:v>
                </c:pt>
                <c:pt idx="17">
                  <c:v>0</c:v>
                </c:pt>
              </c:numCache>
            </c:numRef>
          </c:val>
        </c:ser>
        <c:ser>
          <c:idx val="2"/>
          <c:order val="3"/>
          <c:tx>
            <c:v>&gt;10%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Arkusz1!$H$8:$H$24</c:f>
              <c:strCache>
                <c:ptCount val="17"/>
                <c:pt idx="0">
                  <c:v>TURYSTYKA</c:v>
                </c:pt>
                <c:pt idx="1">
                  <c:v>SPORTY RAKIETOWE</c:v>
                </c:pt>
                <c:pt idx="2">
                  <c:v>JEŹDZIECTWO</c:v>
                </c:pt>
                <c:pt idx="3">
                  <c:v>FITNESS</c:v>
                </c:pt>
                <c:pt idx="4">
                  <c:v>SPORTY WALKI</c:v>
                </c:pt>
                <c:pt idx="5">
                  <c:v>ŻEGLARSTWO, KAJAKARSTWO</c:v>
                </c:pt>
                <c:pt idx="6">
                  <c:v>SPORTY ZIMOWE</c:v>
                </c:pt>
                <c:pt idx="7">
                  <c:v>ROWERY</c:v>
                </c:pt>
                <c:pt idx="8">
                  <c:v>PŁYWANIE, BASEN</c:v>
                </c:pt>
                <c:pt idx="9">
                  <c:v>WĘDKARSTWO</c:v>
                </c:pt>
                <c:pt idx="10">
                  <c:v>GRY ZESPOŁOWE</c:v>
                </c:pt>
                <c:pt idx="11">
                  <c:v>NURKOWANIE</c:v>
                </c:pt>
                <c:pt idx="12">
                  <c:v>SPORTY PRECYZYJNE</c:v>
                </c:pt>
                <c:pt idx="13">
                  <c:v>GOLF</c:v>
                </c:pt>
                <c:pt idx="14">
                  <c:v>SPORTY WODNE</c:v>
                </c:pt>
                <c:pt idx="15">
                  <c:v>KEMPING</c:v>
                </c:pt>
                <c:pt idx="16">
                  <c:v>ROLKI, HULAJNGI, DESKOROLKI</c:v>
                </c:pt>
              </c:strCache>
            </c:strRef>
          </c:cat>
          <c:val>
            <c:numRef>
              <c:f>Arkusz1!$P$8:$P$25</c:f>
              <c:numCache>
                <c:formatCode>0%</c:formatCode>
                <c:ptCount val="18"/>
                <c:pt idx="0">
                  <c:v>0.15151515151515152</c:v>
                </c:pt>
                <c:pt idx="1">
                  <c:v>0.23076923076923078</c:v>
                </c:pt>
                <c:pt idx="2">
                  <c:v>0.375</c:v>
                </c:pt>
                <c:pt idx="3">
                  <c:v>0.2</c:v>
                </c:pt>
                <c:pt idx="4">
                  <c:v>0.16666666666666666</c:v>
                </c:pt>
                <c:pt idx="5">
                  <c:v>0</c:v>
                </c:pt>
                <c:pt idx="6">
                  <c:v>0.6428571428571429</c:v>
                </c:pt>
                <c:pt idx="7">
                  <c:v>0.27586206896551724</c:v>
                </c:pt>
                <c:pt idx="8">
                  <c:v>0.23076923076923078</c:v>
                </c:pt>
                <c:pt idx="9">
                  <c:v>7.6923076923076927E-2</c:v>
                </c:pt>
                <c:pt idx="10">
                  <c:v>0.2</c:v>
                </c:pt>
                <c:pt idx="11">
                  <c:v>0.29411764705882354</c:v>
                </c:pt>
                <c:pt idx="12">
                  <c:v>0.42857142857142855</c:v>
                </c:pt>
                <c:pt idx="13">
                  <c:v>0.14285714285714285</c:v>
                </c:pt>
                <c:pt idx="14">
                  <c:v>0.21052631578947367</c:v>
                </c:pt>
                <c:pt idx="15">
                  <c:v>0.35714285714285715</c:v>
                </c:pt>
                <c:pt idx="16">
                  <c:v>0.36363636363636365</c:v>
                </c:pt>
                <c:pt idx="17">
                  <c:v>0.45454545454545453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9820288"/>
        <c:axId val="39826176"/>
      </c:barChart>
      <c:catAx>
        <c:axId val="39820288"/>
        <c:scaling>
          <c:orientation val="maxMin"/>
        </c:scaling>
        <c:delete val="0"/>
        <c:axPos val="l"/>
        <c:majorTickMark val="none"/>
        <c:minorTickMark val="none"/>
        <c:tickLblPos val="low"/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pl-PL"/>
          </a:p>
        </c:txPr>
        <c:crossAx val="39826176"/>
        <c:crosses val="autoZero"/>
        <c:auto val="1"/>
        <c:lblAlgn val="ctr"/>
        <c:lblOffset val="100"/>
        <c:noMultiLvlLbl val="0"/>
      </c:catAx>
      <c:valAx>
        <c:axId val="39826176"/>
        <c:scaling>
          <c:orientation val="minMax"/>
          <c:max val="0.8"/>
        </c:scaling>
        <c:delete val="0"/>
        <c:axPos val="t"/>
        <c:numFmt formatCode="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pl-PL"/>
          </a:p>
        </c:txPr>
        <c:crossAx val="398202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27</xdr:row>
      <xdr:rowOff>61911</xdr:rowOff>
    </xdr:from>
    <xdr:to>
      <xdr:col>16</xdr:col>
      <xdr:colOff>142875</xdr:colOff>
      <xdr:row>52</xdr:row>
      <xdr:rowOff>180974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1" displayName="Tabela1" ref="A3:E293" totalsRowShown="0">
  <tableColumns count="5">
    <tableColumn id="1" name="Nazwa produktu"/>
    <tableColumn id="2" name="Kategoria produktu"/>
    <tableColumn id="3" name="Zeszły miesiąc"/>
    <tableColumn id="4" name="Obecny miesiąc"/>
    <tableColumn id="5" name="Zmiana w %" dataDxfId="0">
      <calculatedColumnFormula>D4/C4-1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3"/>
  <sheetViews>
    <sheetView showGridLines="0" tabSelected="1" topLeftCell="E28" zoomScaleNormal="100" workbookViewId="0">
      <selection activeCell="T45" sqref="T45"/>
    </sheetView>
  </sheetViews>
  <sheetFormatPr defaultRowHeight="15" x14ac:dyDescent="0.25"/>
  <cols>
    <col min="1" max="1" width="31.42578125" customWidth="1"/>
    <col min="2" max="2" width="28.42578125" bestFit="1" customWidth="1"/>
    <col min="3" max="3" width="13.7109375" bestFit="1" customWidth="1"/>
    <col min="4" max="4" width="15" bestFit="1" customWidth="1"/>
    <col min="5" max="5" width="11.42578125" bestFit="1" customWidth="1"/>
    <col min="8" max="8" width="30.140625" bestFit="1" customWidth="1"/>
    <col min="9" max="9" width="6.28515625" bestFit="1" customWidth="1"/>
    <col min="10" max="10" width="5.42578125" customWidth="1"/>
    <col min="11" max="12" width="6" customWidth="1"/>
    <col min="13" max="13" width="7.140625" customWidth="1"/>
    <col min="14" max="14" width="8.28515625" customWidth="1"/>
    <col min="15" max="15" width="7.42578125" customWidth="1"/>
    <col min="16" max="16" width="7" customWidth="1"/>
    <col min="17" max="17" width="7.28515625" customWidth="1"/>
  </cols>
  <sheetData>
    <row r="1" spans="1:18" ht="31.5" customHeight="1" x14ac:dyDescent="0.25">
      <c r="A1" s="23" t="s">
        <v>317</v>
      </c>
      <c r="B1" s="23"/>
      <c r="C1" s="23"/>
      <c r="D1" s="23"/>
    </row>
    <row r="2" spans="1:18" ht="23.25" customHeight="1" x14ac:dyDescent="0.25">
      <c r="A2" s="18" t="s">
        <v>318</v>
      </c>
    </row>
    <row r="3" spans="1:18" x14ac:dyDescent="0.25">
      <c r="A3" t="s">
        <v>0</v>
      </c>
      <c r="B3" t="s">
        <v>34</v>
      </c>
      <c r="C3" t="s">
        <v>303</v>
      </c>
      <c r="D3" t="s">
        <v>304</v>
      </c>
      <c r="E3" t="s">
        <v>305</v>
      </c>
    </row>
    <row r="4" spans="1:18" x14ac:dyDescent="0.25">
      <c r="A4" t="s">
        <v>1</v>
      </c>
      <c r="B4" t="s">
        <v>35</v>
      </c>
      <c r="C4">
        <v>253156</v>
      </c>
      <c r="D4">
        <v>251059</v>
      </c>
      <c r="E4" s="3">
        <f>D4/C4-1</f>
        <v>-8.2834299799333655E-3</v>
      </c>
    </row>
    <row r="5" spans="1:18" x14ac:dyDescent="0.25">
      <c r="A5" t="s">
        <v>2</v>
      </c>
      <c r="B5" t="s">
        <v>35</v>
      </c>
      <c r="C5">
        <v>123485</v>
      </c>
      <c r="D5">
        <v>112647</v>
      </c>
      <c r="E5" s="3">
        <f t="shared" ref="E5:E68" si="0">D5/C5-1</f>
        <v>-8.7767745070251424E-2</v>
      </c>
      <c r="H5" s="24" t="s">
        <v>316</v>
      </c>
      <c r="I5" s="25" t="s">
        <v>313</v>
      </c>
      <c r="J5" s="25"/>
      <c r="K5" s="25"/>
      <c r="L5" s="25"/>
      <c r="M5" s="19"/>
      <c r="N5" s="25" t="s">
        <v>312</v>
      </c>
      <c r="O5" s="25"/>
      <c r="P5" s="25"/>
      <c r="Q5" s="25"/>
    </row>
    <row r="6" spans="1:18" x14ac:dyDescent="0.25">
      <c r="A6" t="s">
        <v>3</v>
      </c>
      <c r="B6" t="s">
        <v>35</v>
      </c>
      <c r="C6">
        <v>328467</v>
      </c>
      <c r="D6">
        <v>321487</v>
      </c>
      <c r="E6" s="3">
        <f t="shared" si="0"/>
        <v>-2.1250232138997238E-2</v>
      </c>
      <c r="H6" s="24"/>
      <c r="I6" s="25" t="s">
        <v>314</v>
      </c>
      <c r="J6" s="25"/>
      <c r="K6" s="25" t="s">
        <v>315</v>
      </c>
      <c r="L6" s="25"/>
      <c r="M6" s="19"/>
      <c r="N6" s="25" t="s">
        <v>314</v>
      </c>
      <c r="O6" s="25"/>
      <c r="P6" s="25" t="s">
        <v>315</v>
      </c>
      <c r="Q6" s="25"/>
    </row>
    <row r="7" spans="1:18" x14ac:dyDescent="0.25">
      <c r="A7" t="s">
        <v>4</v>
      </c>
      <c r="B7" t="s">
        <v>35</v>
      </c>
      <c r="C7">
        <v>94687</v>
      </c>
      <c r="D7">
        <v>93426</v>
      </c>
      <c r="E7" s="3">
        <f t="shared" si="0"/>
        <v>-1.3317562072934996E-2</v>
      </c>
      <c r="H7" s="19" t="s">
        <v>310</v>
      </c>
      <c r="I7" s="20" t="s">
        <v>306</v>
      </c>
      <c r="J7" s="20" t="s">
        <v>307</v>
      </c>
      <c r="K7" s="20" t="s">
        <v>308</v>
      </c>
      <c r="L7" s="20" t="s">
        <v>309</v>
      </c>
      <c r="M7" s="20" t="s">
        <v>311</v>
      </c>
      <c r="N7" s="21" t="str">
        <f t="shared" ref="N7:Q7" si="1">I7</f>
        <v>&lt;-10%</v>
      </c>
      <c r="O7" s="21" t="str">
        <f t="shared" si="1"/>
        <v>&lt;0%</v>
      </c>
      <c r="P7" s="21" t="str">
        <f t="shared" si="1"/>
        <v>&gt;10%</v>
      </c>
      <c r="Q7" s="21" t="str">
        <f t="shared" si="1"/>
        <v>&gt;=0%</v>
      </c>
    </row>
    <row r="8" spans="1:18" x14ac:dyDescent="0.25">
      <c r="A8" t="s">
        <v>5</v>
      </c>
      <c r="B8" t="s">
        <v>35</v>
      </c>
      <c r="C8">
        <v>21547</v>
      </c>
      <c r="D8">
        <v>17543</v>
      </c>
      <c r="E8" s="3">
        <f t="shared" si="0"/>
        <v>-0.18582633313222263</v>
      </c>
      <c r="H8" s="5" t="s">
        <v>35</v>
      </c>
      <c r="I8" s="6">
        <f>COUNTIFS(Tabela1[Kategoria produktu],$H8,Tabela1[Zmiana w %],I$7)</f>
        <v>8</v>
      </c>
      <c r="J8" s="6">
        <f>COUNTIFS(Tabela1[Kategoria produktu],$H8,Tabela1[Zmiana w %],J$7)-I8</f>
        <v>15</v>
      </c>
      <c r="K8" s="6">
        <f>COUNTIFS(Tabela1[Kategoria produktu],$H8,Tabela1[Zmiana w %],K$7)</f>
        <v>5</v>
      </c>
      <c r="L8" s="6">
        <f>COUNTIFS(Tabela1[Kategoria produktu],$H8,Tabela1[Zmiana w %],L$7)-K8</f>
        <v>5</v>
      </c>
      <c r="M8" s="6">
        <f>SUM(I8:L8)</f>
        <v>33</v>
      </c>
      <c r="N8" s="7">
        <f>-I8/$M8</f>
        <v>-0.24242424242424243</v>
      </c>
      <c r="O8" s="7">
        <f t="shared" ref="O8" si="2">-J8/$M8</f>
        <v>-0.45454545454545453</v>
      </c>
      <c r="P8" s="7">
        <f>K8/$M8</f>
        <v>0.15151515151515152</v>
      </c>
      <c r="Q8" s="8">
        <f>L8/$M8</f>
        <v>0.15151515151515152</v>
      </c>
      <c r="R8" s="22"/>
    </row>
    <row r="9" spans="1:18" x14ac:dyDescent="0.25">
      <c r="A9" t="s">
        <v>6</v>
      </c>
      <c r="B9" t="s">
        <v>35</v>
      </c>
      <c r="C9">
        <v>42571</v>
      </c>
      <c r="D9">
        <v>40267</v>
      </c>
      <c r="E9" s="3">
        <f t="shared" si="0"/>
        <v>-5.4121350214935027E-2</v>
      </c>
      <c r="H9" s="9" t="s">
        <v>49</v>
      </c>
      <c r="I9" s="10">
        <f>COUNTIFS(Tabela1[Kategoria produktu],$H9,Tabela1[Zmiana w %],I$7)</f>
        <v>4</v>
      </c>
      <c r="J9" s="10">
        <f>COUNTIFS(Tabela1[Kategoria produktu],$H9,Tabela1[Zmiana w %],J$7)-I9</f>
        <v>4</v>
      </c>
      <c r="K9" s="10">
        <f>COUNTIFS(Tabela1[Kategoria produktu],$H9,Tabela1[Zmiana w %],K$7)</f>
        <v>3</v>
      </c>
      <c r="L9" s="10">
        <f>COUNTIFS(Tabela1[Kategoria produktu],$H9,Tabela1[Zmiana w %],L$7)-K9</f>
        <v>2</v>
      </c>
      <c r="M9" s="10">
        <f t="shared" ref="M9:M25" si="3">SUM(I9:L9)</f>
        <v>13</v>
      </c>
      <c r="N9" s="11">
        <f t="shared" ref="N9:N25" si="4">-I9/$M9</f>
        <v>-0.30769230769230771</v>
      </c>
      <c r="O9" s="11">
        <f t="shared" ref="O9:O25" si="5">-J9/$M9</f>
        <v>-0.30769230769230771</v>
      </c>
      <c r="P9" s="11">
        <f t="shared" ref="P9:P25" si="6">K9/$M9</f>
        <v>0.23076923076923078</v>
      </c>
      <c r="Q9" s="12">
        <f t="shared" ref="Q9:Q25" si="7">L9/$M9</f>
        <v>0.15384615384615385</v>
      </c>
      <c r="R9" s="22"/>
    </row>
    <row r="10" spans="1:18" x14ac:dyDescent="0.25">
      <c r="A10" t="s">
        <v>7</v>
      </c>
      <c r="B10" t="s">
        <v>35</v>
      </c>
      <c r="C10">
        <v>40657</v>
      </c>
      <c r="D10">
        <v>37452</v>
      </c>
      <c r="E10" s="3">
        <f t="shared" si="0"/>
        <v>-7.8830213739331523E-2</v>
      </c>
      <c r="H10" s="9" t="s">
        <v>50</v>
      </c>
      <c r="I10" s="10">
        <f>COUNTIFS(Tabela1[Kategoria produktu],$H10,Tabela1[Zmiana w %],I$7)</f>
        <v>6</v>
      </c>
      <c r="J10" s="10">
        <f>COUNTIFS(Tabela1[Kategoria produktu],$H10,Tabela1[Zmiana w %],J$7)-I10</f>
        <v>4</v>
      </c>
      <c r="K10" s="10">
        <f>COUNTIFS(Tabela1[Kategoria produktu],$H10,Tabela1[Zmiana w %],K$7)</f>
        <v>9</v>
      </c>
      <c r="L10" s="10">
        <f>COUNTIFS(Tabela1[Kategoria produktu],$H10,Tabela1[Zmiana w %],L$7)-K10</f>
        <v>5</v>
      </c>
      <c r="M10" s="10">
        <f t="shared" si="3"/>
        <v>24</v>
      </c>
      <c r="N10" s="11">
        <f t="shared" si="4"/>
        <v>-0.25</v>
      </c>
      <c r="O10" s="11">
        <f t="shared" si="5"/>
        <v>-0.16666666666666666</v>
      </c>
      <c r="P10" s="11">
        <f t="shared" si="6"/>
        <v>0.375</v>
      </c>
      <c r="Q10" s="12">
        <f t="shared" si="7"/>
        <v>0.20833333333333334</v>
      </c>
      <c r="R10" s="22"/>
    </row>
    <row r="11" spans="1:18" x14ac:dyDescent="0.25">
      <c r="A11" t="s">
        <v>8</v>
      </c>
      <c r="B11" t="s">
        <v>35</v>
      </c>
      <c r="C11">
        <v>241652</v>
      </c>
      <c r="D11">
        <v>247664</v>
      </c>
      <c r="E11" s="3">
        <f t="shared" si="0"/>
        <v>2.487875126214556E-2</v>
      </c>
      <c r="H11" s="9" t="s">
        <v>74</v>
      </c>
      <c r="I11" s="10">
        <f>COUNTIFS(Tabela1[Kategoria produktu],$H11,Tabela1[Zmiana w %],I$7)</f>
        <v>6</v>
      </c>
      <c r="J11" s="10">
        <f>COUNTIFS(Tabela1[Kategoria produktu],$H11,Tabela1[Zmiana w %],J$7)-I11</f>
        <v>3</v>
      </c>
      <c r="K11" s="10">
        <f>COUNTIFS(Tabela1[Kategoria produktu],$H11,Tabela1[Zmiana w %],K$7)</f>
        <v>3</v>
      </c>
      <c r="L11" s="10">
        <f>COUNTIFS(Tabela1[Kategoria produktu],$H11,Tabela1[Zmiana w %],L$7)-K11</f>
        <v>3</v>
      </c>
      <c r="M11" s="10">
        <f t="shared" si="3"/>
        <v>15</v>
      </c>
      <c r="N11" s="11">
        <f t="shared" si="4"/>
        <v>-0.4</v>
      </c>
      <c r="O11" s="11">
        <f t="shared" si="5"/>
        <v>-0.2</v>
      </c>
      <c r="P11" s="11">
        <f t="shared" si="6"/>
        <v>0.2</v>
      </c>
      <c r="Q11" s="12">
        <f t="shared" si="7"/>
        <v>0.2</v>
      </c>
      <c r="R11" s="22"/>
    </row>
    <row r="12" spans="1:18" x14ac:dyDescent="0.25">
      <c r="A12" t="s">
        <v>9</v>
      </c>
      <c r="B12" t="s">
        <v>35</v>
      </c>
      <c r="C12">
        <v>298752</v>
      </c>
      <c r="D12">
        <v>254860</v>
      </c>
      <c r="E12" s="3">
        <f t="shared" si="0"/>
        <v>-0.14691784490145676</v>
      </c>
      <c r="H12" s="9" t="s">
        <v>90</v>
      </c>
      <c r="I12" s="10">
        <f>COUNTIFS(Tabela1[Kategoria produktu],$H12,Tabela1[Zmiana w %],I$7)</f>
        <v>2</v>
      </c>
      <c r="J12" s="10">
        <f>COUNTIFS(Tabela1[Kategoria produktu],$H12,Tabela1[Zmiana w %],J$7)-I12</f>
        <v>2</v>
      </c>
      <c r="K12" s="10">
        <f>COUNTIFS(Tabela1[Kategoria produktu],$H12,Tabela1[Zmiana w %],K$7)</f>
        <v>1</v>
      </c>
      <c r="L12" s="10">
        <f>COUNTIFS(Tabela1[Kategoria produktu],$H12,Tabela1[Zmiana w %],L$7)-K12</f>
        <v>1</v>
      </c>
      <c r="M12" s="10">
        <f t="shared" si="3"/>
        <v>6</v>
      </c>
      <c r="N12" s="11">
        <f t="shared" si="4"/>
        <v>-0.33333333333333331</v>
      </c>
      <c r="O12" s="11">
        <f t="shared" si="5"/>
        <v>-0.33333333333333331</v>
      </c>
      <c r="P12" s="11">
        <f t="shared" si="6"/>
        <v>0.16666666666666666</v>
      </c>
      <c r="Q12" s="12">
        <f t="shared" si="7"/>
        <v>0.16666666666666666</v>
      </c>
      <c r="R12" s="22"/>
    </row>
    <row r="13" spans="1:18" x14ac:dyDescent="0.25">
      <c r="A13" t="s">
        <v>10</v>
      </c>
      <c r="B13" t="s">
        <v>35</v>
      </c>
      <c r="C13">
        <v>325464</v>
      </c>
      <c r="D13">
        <v>313247</v>
      </c>
      <c r="E13" s="3">
        <f t="shared" si="0"/>
        <v>-3.7537177690927459E-2</v>
      </c>
      <c r="H13" s="9" t="s">
        <v>97</v>
      </c>
      <c r="I13" s="10">
        <f>COUNTIFS(Tabela1[Kategoria produktu],$H13,Tabela1[Zmiana w %],I$7)</f>
        <v>7</v>
      </c>
      <c r="J13" s="10">
        <f>COUNTIFS(Tabela1[Kategoria produktu],$H13,Tabela1[Zmiana w %],J$7)-I13</f>
        <v>4</v>
      </c>
      <c r="K13" s="10">
        <f>COUNTIFS(Tabela1[Kategoria produktu],$H13,Tabela1[Zmiana w %],K$7)</f>
        <v>0</v>
      </c>
      <c r="L13" s="10">
        <f>COUNTIFS(Tabela1[Kategoria produktu],$H13,Tabela1[Zmiana w %],L$7)-K13</f>
        <v>6</v>
      </c>
      <c r="M13" s="10">
        <f t="shared" si="3"/>
        <v>17</v>
      </c>
      <c r="N13" s="11">
        <f t="shared" si="4"/>
        <v>-0.41176470588235292</v>
      </c>
      <c r="O13" s="11">
        <f t="shared" si="5"/>
        <v>-0.23529411764705882</v>
      </c>
      <c r="P13" s="11">
        <f t="shared" si="6"/>
        <v>0</v>
      </c>
      <c r="Q13" s="12">
        <f t="shared" si="7"/>
        <v>0.35294117647058826</v>
      </c>
      <c r="R13" s="22"/>
    </row>
    <row r="14" spans="1:18" x14ac:dyDescent="0.25">
      <c r="A14" t="s">
        <v>11</v>
      </c>
      <c r="B14" t="s">
        <v>35</v>
      </c>
      <c r="C14">
        <v>112253</v>
      </c>
      <c r="D14">
        <v>108534</v>
      </c>
      <c r="E14" s="3">
        <f t="shared" si="0"/>
        <v>-3.3130517669906379E-2</v>
      </c>
      <c r="H14" s="13" t="s">
        <v>115</v>
      </c>
      <c r="I14" s="10">
        <f>COUNTIFS(Tabela1[Kategoria produktu],$H14,Tabela1[Zmiana w %],I$7)</f>
        <v>2</v>
      </c>
      <c r="J14" s="10">
        <f>COUNTIFS(Tabela1[Kategoria produktu],$H14,Tabela1[Zmiana w %],J$7)-I14</f>
        <v>1</v>
      </c>
      <c r="K14" s="10">
        <f>COUNTIFS(Tabela1[Kategoria produktu],$H14,Tabela1[Zmiana w %],K$7)</f>
        <v>9</v>
      </c>
      <c r="L14" s="10">
        <f>COUNTIFS(Tabela1[Kategoria produktu],$H14,Tabela1[Zmiana w %],L$7)-K14</f>
        <v>2</v>
      </c>
      <c r="M14" s="10">
        <f t="shared" si="3"/>
        <v>14</v>
      </c>
      <c r="N14" s="11">
        <f t="shared" si="4"/>
        <v>-0.14285714285714285</v>
      </c>
      <c r="O14" s="11">
        <f t="shared" si="5"/>
        <v>-7.1428571428571425E-2</v>
      </c>
      <c r="P14" s="11">
        <f t="shared" si="6"/>
        <v>0.6428571428571429</v>
      </c>
      <c r="Q14" s="12">
        <f t="shared" si="7"/>
        <v>0.14285714285714285</v>
      </c>
      <c r="R14" s="22"/>
    </row>
    <row r="15" spans="1:18" x14ac:dyDescent="0.25">
      <c r="A15" t="s">
        <v>12</v>
      </c>
      <c r="B15" t="s">
        <v>35</v>
      </c>
      <c r="C15">
        <v>105463</v>
      </c>
      <c r="D15">
        <v>100148</v>
      </c>
      <c r="E15" s="3">
        <f t="shared" si="0"/>
        <v>-5.039682163412762E-2</v>
      </c>
      <c r="H15" s="13" t="s">
        <v>130</v>
      </c>
      <c r="I15" s="10">
        <f>COUNTIFS(Tabela1[Kategoria produktu],$H15,Tabela1[Zmiana w %],I$7)</f>
        <v>7</v>
      </c>
      <c r="J15" s="10">
        <f>COUNTIFS(Tabela1[Kategoria produktu],$H15,Tabela1[Zmiana w %],J$7)-I15</f>
        <v>5</v>
      </c>
      <c r="K15" s="10">
        <f>COUNTIFS(Tabela1[Kategoria produktu],$H15,Tabela1[Zmiana w %],K$7)</f>
        <v>8</v>
      </c>
      <c r="L15" s="10">
        <f>COUNTIFS(Tabela1[Kategoria produktu],$H15,Tabela1[Zmiana w %],L$7)-K15</f>
        <v>9</v>
      </c>
      <c r="M15" s="10">
        <f t="shared" si="3"/>
        <v>29</v>
      </c>
      <c r="N15" s="11">
        <f t="shared" si="4"/>
        <v>-0.2413793103448276</v>
      </c>
      <c r="O15" s="11">
        <f t="shared" si="5"/>
        <v>-0.17241379310344829</v>
      </c>
      <c r="P15" s="11">
        <f t="shared" si="6"/>
        <v>0.27586206896551724</v>
      </c>
      <c r="Q15" s="12">
        <f t="shared" si="7"/>
        <v>0.31034482758620691</v>
      </c>
      <c r="R15" s="22"/>
    </row>
    <row r="16" spans="1:18" x14ac:dyDescent="0.25">
      <c r="A16" t="s">
        <v>13</v>
      </c>
      <c r="B16" t="s">
        <v>35</v>
      </c>
      <c r="C16">
        <v>74326</v>
      </c>
      <c r="D16">
        <v>71569</v>
      </c>
      <c r="E16" s="3">
        <f t="shared" si="0"/>
        <v>-3.7093345531846178E-2</v>
      </c>
      <c r="H16" s="13" t="s">
        <v>160</v>
      </c>
      <c r="I16" s="10">
        <f>COUNTIFS(Tabela1[Kategoria produktu],$H16,Tabela1[Zmiana w %],I$7)</f>
        <v>3</v>
      </c>
      <c r="J16" s="10">
        <f>COUNTIFS(Tabela1[Kategoria produktu],$H16,Tabela1[Zmiana w %],J$7)-I16</f>
        <v>3</v>
      </c>
      <c r="K16" s="10">
        <f>COUNTIFS(Tabela1[Kategoria produktu],$H16,Tabela1[Zmiana w %],K$7)</f>
        <v>3</v>
      </c>
      <c r="L16" s="10">
        <f>COUNTIFS(Tabela1[Kategoria produktu],$H16,Tabela1[Zmiana w %],L$7)-K16</f>
        <v>4</v>
      </c>
      <c r="M16" s="10">
        <f t="shared" si="3"/>
        <v>13</v>
      </c>
      <c r="N16" s="11">
        <f t="shared" si="4"/>
        <v>-0.23076923076923078</v>
      </c>
      <c r="O16" s="11">
        <f t="shared" si="5"/>
        <v>-0.23076923076923078</v>
      </c>
      <c r="P16" s="11">
        <f t="shared" si="6"/>
        <v>0.23076923076923078</v>
      </c>
      <c r="Q16" s="12">
        <f t="shared" si="7"/>
        <v>0.30769230769230771</v>
      </c>
      <c r="R16" s="22"/>
    </row>
    <row r="17" spans="1:18" x14ac:dyDescent="0.25">
      <c r="A17" t="s">
        <v>14</v>
      </c>
      <c r="B17" t="s">
        <v>35</v>
      </c>
      <c r="C17">
        <v>12654</v>
      </c>
      <c r="D17">
        <v>14237</v>
      </c>
      <c r="E17" s="3">
        <f t="shared" si="0"/>
        <v>0.12509878299351973</v>
      </c>
      <c r="H17" s="13" t="s">
        <v>174</v>
      </c>
      <c r="I17" s="10">
        <f>COUNTIFS(Tabela1[Kategoria produktu],$H17,Tabela1[Zmiana w %],I$7)</f>
        <v>3</v>
      </c>
      <c r="J17" s="10">
        <f>COUNTIFS(Tabela1[Kategoria produktu],$H17,Tabela1[Zmiana w %],J$7)-I17</f>
        <v>4</v>
      </c>
      <c r="K17" s="10">
        <f>COUNTIFS(Tabela1[Kategoria produktu],$H17,Tabela1[Zmiana w %],K$7)</f>
        <v>1</v>
      </c>
      <c r="L17" s="10">
        <f>COUNTIFS(Tabela1[Kategoria produktu],$H17,Tabela1[Zmiana w %],L$7)-K17</f>
        <v>5</v>
      </c>
      <c r="M17" s="10">
        <f t="shared" si="3"/>
        <v>13</v>
      </c>
      <c r="N17" s="11">
        <f t="shared" si="4"/>
        <v>-0.23076923076923078</v>
      </c>
      <c r="O17" s="11">
        <f t="shared" si="5"/>
        <v>-0.30769230769230771</v>
      </c>
      <c r="P17" s="11">
        <f t="shared" si="6"/>
        <v>7.6923076923076927E-2</v>
      </c>
      <c r="Q17" s="12">
        <f t="shared" si="7"/>
        <v>0.38461538461538464</v>
      </c>
      <c r="R17" s="22"/>
    </row>
    <row r="18" spans="1:18" x14ac:dyDescent="0.25">
      <c r="A18" t="s">
        <v>15</v>
      </c>
      <c r="B18" t="s">
        <v>35</v>
      </c>
      <c r="C18">
        <v>24896</v>
      </c>
      <c r="D18">
        <v>27834</v>
      </c>
      <c r="E18" s="3">
        <f t="shared" si="0"/>
        <v>0.11801092544987157</v>
      </c>
      <c r="H18" s="13" t="s">
        <v>188</v>
      </c>
      <c r="I18" s="10">
        <f>COUNTIFS(Tabela1[Kategoria produktu],$H18,Tabela1[Zmiana w %],I$7)</f>
        <v>6</v>
      </c>
      <c r="J18" s="10">
        <f>COUNTIFS(Tabela1[Kategoria produktu],$H18,Tabela1[Zmiana w %],J$7)-I18</f>
        <v>7</v>
      </c>
      <c r="K18" s="10">
        <f>COUNTIFS(Tabela1[Kategoria produktu],$H18,Tabela1[Zmiana w %],K$7)</f>
        <v>4</v>
      </c>
      <c r="L18" s="10">
        <f>COUNTIFS(Tabela1[Kategoria produktu],$H18,Tabela1[Zmiana w %],L$7)-K18</f>
        <v>3</v>
      </c>
      <c r="M18" s="10">
        <f t="shared" si="3"/>
        <v>20</v>
      </c>
      <c r="N18" s="11">
        <f t="shared" si="4"/>
        <v>-0.3</v>
      </c>
      <c r="O18" s="11">
        <f t="shared" si="5"/>
        <v>-0.35</v>
      </c>
      <c r="P18" s="11">
        <f t="shared" si="6"/>
        <v>0.2</v>
      </c>
      <c r="Q18" s="12">
        <f t="shared" si="7"/>
        <v>0.15</v>
      </c>
      <c r="R18" s="22"/>
    </row>
    <row r="19" spans="1:18" x14ac:dyDescent="0.25">
      <c r="A19" t="s">
        <v>16</v>
      </c>
      <c r="B19" t="s">
        <v>35</v>
      </c>
      <c r="C19">
        <v>45267</v>
      </c>
      <c r="D19">
        <v>42387</v>
      </c>
      <c r="E19" s="3">
        <f t="shared" si="0"/>
        <v>-6.3622506461660788E-2</v>
      </c>
      <c r="H19" s="13" t="s">
        <v>209</v>
      </c>
      <c r="I19" s="10">
        <f>COUNTIFS(Tabela1[Kategoria produktu],$H19,Tabela1[Zmiana w %],I$7)</f>
        <v>5</v>
      </c>
      <c r="J19" s="10">
        <f>COUNTIFS(Tabela1[Kategoria produktu],$H19,Tabela1[Zmiana w %],J$7)-I19</f>
        <v>3</v>
      </c>
      <c r="K19" s="10">
        <f>COUNTIFS(Tabela1[Kategoria produktu],$H19,Tabela1[Zmiana w %],K$7)</f>
        <v>5</v>
      </c>
      <c r="L19" s="10">
        <f>COUNTIFS(Tabela1[Kategoria produktu],$H19,Tabela1[Zmiana w %],L$7)-K19</f>
        <v>4</v>
      </c>
      <c r="M19" s="10">
        <f t="shared" si="3"/>
        <v>17</v>
      </c>
      <c r="N19" s="11">
        <f t="shared" si="4"/>
        <v>-0.29411764705882354</v>
      </c>
      <c r="O19" s="11">
        <f t="shared" si="5"/>
        <v>-0.17647058823529413</v>
      </c>
      <c r="P19" s="11">
        <f t="shared" si="6"/>
        <v>0.29411764705882354</v>
      </c>
      <c r="Q19" s="12">
        <f t="shared" si="7"/>
        <v>0.23529411764705882</v>
      </c>
      <c r="R19" s="22"/>
    </row>
    <row r="20" spans="1:18" x14ac:dyDescent="0.25">
      <c r="A20" t="s">
        <v>17</v>
      </c>
      <c r="B20" t="s">
        <v>35</v>
      </c>
      <c r="C20">
        <v>67439</v>
      </c>
      <c r="D20">
        <v>64589</v>
      </c>
      <c r="E20" s="3">
        <f t="shared" si="0"/>
        <v>-4.226041311407347E-2</v>
      </c>
      <c r="H20" s="13" t="s">
        <v>225</v>
      </c>
      <c r="I20" s="10">
        <f>COUNTIFS(Tabela1[Kategoria produktu],$H20,Tabela1[Zmiana w %],I$7)</f>
        <v>2</v>
      </c>
      <c r="J20" s="10">
        <f>COUNTIFS(Tabela1[Kategoria produktu],$H20,Tabela1[Zmiana w %],J$7)-I20</f>
        <v>1</v>
      </c>
      <c r="K20" s="10">
        <f>COUNTIFS(Tabela1[Kategoria produktu],$H20,Tabela1[Zmiana w %],K$7)</f>
        <v>3</v>
      </c>
      <c r="L20" s="10">
        <f>COUNTIFS(Tabela1[Kategoria produktu],$H20,Tabela1[Zmiana w %],L$7)-K20</f>
        <v>1</v>
      </c>
      <c r="M20" s="10">
        <f t="shared" si="3"/>
        <v>7</v>
      </c>
      <c r="N20" s="11">
        <f t="shared" si="4"/>
        <v>-0.2857142857142857</v>
      </c>
      <c r="O20" s="11">
        <f t="shared" si="5"/>
        <v>-0.14285714285714285</v>
      </c>
      <c r="P20" s="11">
        <f t="shared" si="6"/>
        <v>0.42857142857142855</v>
      </c>
      <c r="Q20" s="12">
        <f t="shared" si="7"/>
        <v>0.14285714285714285</v>
      </c>
      <c r="R20" s="22"/>
    </row>
    <row r="21" spans="1:18" x14ac:dyDescent="0.25">
      <c r="A21" t="s">
        <v>18</v>
      </c>
      <c r="B21" t="s">
        <v>35</v>
      </c>
      <c r="C21">
        <v>41278</v>
      </c>
      <c r="D21">
        <v>40697</v>
      </c>
      <c r="E21" s="3">
        <f t="shared" si="0"/>
        <v>-1.4075294345656242E-2</v>
      </c>
      <c r="H21" s="13" t="s">
        <v>232</v>
      </c>
      <c r="I21" s="10">
        <f>COUNTIFS(Tabela1[Kategoria produktu],$H21,Tabela1[Zmiana w %],I$7)</f>
        <v>3</v>
      </c>
      <c r="J21" s="10">
        <f>COUNTIFS(Tabela1[Kategoria produktu],$H21,Tabela1[Zmiana w %],J$7)-I21</f>
        <v>3</v>
      </c>
      <c r="K21" s="10">
        <f>COUNTIFS(Tabela1[Kategoria produktu],$H21,Tabela1[Zmiana w %],K$7)</f>
        <v>2</v>
      </c>
      <c r="L21" s="10">
        <f>COUNTIFS(Tabela1[Kategoria produktu],$H21,Tabela1[Zmiana w %],L$7)-K21</f>
        <v>6</v>
      </c>
      <c r="M21" s="10">
        <f t="shared" si="3"/>
        <v>14</v>
      </c>
      <c r="N21" s="11">
        <f t="shared" si="4"/>
        <v>-0.21428571428571427</v>
      </c>
      <c r="O21" s="11">
        <f t="shared" si="5"/>
        <v>-0.21428571428571427</v>
      </c>
      <c r="P21" s="11">
        <f t="shared" si="6"/>
        <v>0.14285714285714285</v>
      </c>
      <c r="Q21" s="12">
        <f t="shared" si="7"/>
        <v>0.42857142857142855</v>
      </c>
      <c r="R21" s="22"/>
    </row>
    <row r="22" spans="1:18" x14ac:dyDescent="0.25">
      <c r="A22" t="s">
        <v>19</v>
      </c>
      <c r="B22" t="s">
        <v>35</v>
      </c>
      <c r="C22">
        <v>54689</v>
      </c>
      <c r="D22">
        <v>57896</v>
      </c>
      <c r="E22" s="3">
        <f t="shared" si="0"/>
        <v>5.864067728428024E-2</v>
      </c>
      <c r="H22" s="13" t="s">
        <v>247</v>
      </c>
      <c r="I22" s="10">
        <f>COUNTIFS(Tabela1[Kategoria produktu],$H22,Tabela1[Zmiana w %],I$7)</f>
        <v>6</v>
      </c>
      <c r="J22" s="10">
        <f>COUNTIFS(Tabela1[Kategoria produktu],$H22,Tabela1[Zmiana w %],J$7)-I22</f>
        <v>6</v>
      </c>
      <c r="K22" s="10">
        <f>COUNTIFS(Tabela1[Kategoria produktu],$H22,Tabela1[Zmiana w %],K$7)</f>
        <v>4</v>
      </c>
      <c r="L22" s="10">
        <f>COUNTIFS(Tabela1[Kategoria produktu],$H22,Tabela1[Zmiana w %],L$7)-K22</f>
        <v>3</v>
      </c>
      <c r="M22" s="10">
        <f t="shared" si="3"/>
        <v>19</v>
      </c>
      <c r="N22" s="11">
        <f t="shared" si="4"/>
        <v>-0.31578947368421051</v>
      </c>
      <c r="O22" s="11">
        <f t="shared" si="5"/>
        <v>-0.31578947368421051</v>
      </c>
      <c r="P22" s="11">
        <f t="shared" si="6"/>
        <v>0.21052631578947367</v>
      </c>
      <c r="Q22" s="12">
        <f t="shared" si="7"/>
        <v>0.15789473684210525</v>
      </c>
      <c r="R22" s="22"/>
    </row>
    <row r="23" spans="1:18" x14ac:dyDescent="0.25">
      <c r="A23" t="s">
        <v>20</v>
      </c>
      <c r="B23" t="s">
        <v>35</v>
      </c>
      <c r="C23">
        <v>233924.57</v>
      </c>
      <c r="D23">
        <v>248251.05</v>
      </c>
      <c r="E23" s="3">
        <f t="shared" si="0"/>
        <v>6.1244015538854946E-2</v>
      </c>
      <c r="H23" s="13" t="s">
        <v>265</v>
      </c>
      <c r="I23" s="10">
        <f>COUNTIFS(Tabela1[Kategoria produktu],$H23,Tabela1[Zmiana w %],I$7)</f>
        <v>2</v>
      </c>
      <c r="J23" s="10">
        <f>COUNTIFS(Tabela1[Kategoria produktu],$H23,Tabela1[Zmiana w %],J$7)-I23</f>
        <v>5</v>
      </c>
      <c r="K23" s="10">
        <f>COUNTIFS(Tabela1[Kategoria produktu],$H23,Tabela1[Zmiana w %],K$7)</f>
        <v>5</v>
      </c>
      <c r="L23" s="10">
        <f>COUNTIFS(Tabela1[Kategoria produktu],$H23,Tabela1[Zmiana w %],L$7)-K23</f>
        <v>2</v>
      </c>
      <c r="M23" s="10">
        <f t="shared" si="3"/>
        <v>14</v>
      </c>
      <c r="N23" s="11">
        <f t="shared" si="4"/>
        <v>-0.14285714285714285</v>
      </c>
      <c r="O23" s="11">
        <f t="shared" si="5"/>
        <v>-0.35714285714285715</v>
      </c>
      <c r="P23" s="11">
        <f t="shared" si="6"/>
        <v>0.35714285714285715</v>
      </c>
      <c r="Q23" s="12">
        <f t="shared" si="7"/>
        <v>0.14285714285714285</v>
      </c>
      <c r="R23" s="22"/>
    </row>
    <row r="24" spans="1:18" x14ac:dyDescent="0.25">
      <c r="A24" t="s">
        <v>21</v>
      </c>
      <c r="B24" t="s">
        <v>35</v>
      </c>
      <c r="C24">
        <v>89403.959999999992</v>
      </c>
      <c r="D24">
        <v>26937.47</v>
      </c>
      <c r="E24" s="3">
        <f t="shared" si="0"/>
        <v>-0.69869936409975564</v>
      </c>
      <c r="H24" s="13" t="s">
        <v>279</v>
      </c>
      <c r="I24" s="10">
        <f>COUNTIFS(Tabela1[Kategoria produktu],$H24,Tabela1[Zmiana w %],I$7)</f>
        <v>2</v>
      </c>
      <c r="J24" s="10">
        <f>COUNTIFS(Tabela1[Kategoria produktu],$H24,Tabela1[Zmiana w %],J$7)-I24</f>
        <v>1</v>
      </c>
      <c r="K24" s="10">
        <f>COUNTIFS(Tabela1[Kategoria produktu],$H24,Tabela1[Zmiana w %],K$7)</f>
        <v>4</v>
      </c>
      <c r="L24" s="10">
        <f>COUNTIFS(Tabela1[Kategoria produktu],$H24,Tabela1[Zmiana w %],L$7)-K24</f>
        <v>4</v>
      </c>
      <c r="M24" s="10">
        <f t="shared" si="3"/>
        <v>11</v>
      </c>
      <c r="N24" s="11">
        <f t="shared" si="4"/>
        <v>-0.18181818181818182</v>
      </c>
      <c r="O24" s="11">
        <f t="shared" si="5"/>
        <v>-9.0909090909090912E-2</v>
      </c>
      <c r="P24" s="11">
        <f t="shared" si="6"/>
        <v>0.36363636363636365</v>
      </c>
      <c r="Q24" s="12">
        <f t="shared" si="7"/>
        <v>0.36363636363636365</v>
      </c>
      <c r="R24" s="22"/>
    </row>
    <row r="25" spans="1:18" x14ac:dyDescent="0.25">
      <c r="A25" t="s">
        <v>22</v>
      </c>
      <c r="B25" t="s">
        <v>35</v>
      </c>
      <c r="C25">
        <v>48971.4</v>
      </c>
      <c r="D25">
        <v>28064.57</v>
      </c>
      <c r="E25" s="3">
        <f t="shared" si="0"/>
        <v>-0.42691918139975582</v>
      </c>
      <c r="H25" s="14" t="s">
        <v>291</v>
      </c>
      <c r="I25" s="15">
        <f>COUNTIFS(Tabela1[Kategoria produktu],$H25,Tabela1[Zmiana w %],I$7)</f>
        <v>4</v>
      </c>
      <c r="J25" s="15">
        <f>COUNTIFS(Tabela1[Kategoria produktu],$H25,Tabela1[Zmiana w %],J$7)-I25</f>
        <v>2</v>
      </c>
      <c r="K25" s="15">
        <f>COUNTIFS(Tabela1[Kategoria produktu],$H25,Tabela1[Zmiana w %],K$7)</f>
        <v>5</v>
      </c>
      <c r="L25" s="15">
        <f>COUNTIFS(Tabela1[Kategoria produktu],$H25,Tabela1[Zmiana w %],L$7)-K25</f>
        <v>0</v>
      </c>
      <c r="M25" s="15">
        <f t="shared" si="3"/>
        <v>11</v>
      </c>
      <c r="N25" s="16">
        <f t="shared" si="4"/>
        <v>-0.36363636363636365</v>
      </c>
      <c r="O25" s="16">
        <f t="shared" si="5"/>
        <v>-0.18181818181818182</v>
      </c>
      <c r="P25" s="16">
        <f t="shared" si="6"/>
        <v>0.45454545454545453</v>
      </c>
      <c r="Q25" s="17">
        <f t="shared" si="7"/>
        <v>0</v>
      </c>
      <c r="R25" s="22"/>
    </row>
    <row r="26" spans="1:18" x14ac:dyDescent="0.25">
      <c r="A26" t="s">
        <v>23</v>
      </c>
      <c r="B26" t="s">
        <v>35</v>
      </c>
      <c r="C26">
        <v>275994.27</v>
      </c>
      <c r="D26">
        <v>214313.37</v>
      </c>
      <c r="E26" s="3">
        <f t="shared" si="0"/>
        <v>-0.22348616150617917</v>
      </c>
      <c r="I26" s="4"/>
    </row>
    <row r="27" spans="1:18" x14ac:dyDescent="0.25">
      <c r="A27" t="s">
        <v>24</v>
      </c>
      <c r="B27" t="s">
        <v>35</v>
      </c>
      <c r="C27">
        <v>37449.920000000013</v>
      </c>
      <c r="D27">
        <v>42807.59</v>
      </c>
      <c r="E27" s="3">
        <f t="shared" si="0"/>
        <v>0.14306225487264013</v>
      </c>
    </row>
    <row r="28" spans="1:18" x14ac:dyDescent="0.25">
      <c r="A28" t="s">
        <v>25</v>
      </c>
      <c r="B28" t="s">
        <v>35</v>
      </c>
      <c r="C28">
        <v>217024.7</v>
      </c>
      <c r="D28">
        <v>29636.43</v>
      </c>
      <c r="E28" s="3">
        <f t="shared" si="0"/>
        <v>-0.86344213354516786</v>
      </c>
    </row>
    <row r="29" spans="1:18" x14ac:dyDescent="0.25">
      <c r="A29" t="s">
        <v>26</v>
      </c>
      <c r="B29" t="s">
        <v>35</v>
      </c>
      <c r="C29">
        <v>388107.7</v>
      </c>
      <c r="D29">
        <v>373787.5</v>
      </c>
      <c r="E29" s="3">
        <f t="shared" si="0"/>
        <v>-3.6897490052374637E-2</v>
      </c>
    </row>
    <row r="30" spans="1:18" x14ac:dyDescent="0.25">
      <c r="A30" t="s">
        <v>27</v>
      </c>
      <c r="B30" t="s">
        <v>35</v>
      </c>
      <c r="C30">
        <v>158508.9</v>
      </c>
      <c r="D30">
        <v>74391.5</v>
      </c>
      <c r="E30" s="3">
        <f t="shared" si="0"/>
        <v>-0.53067934986615894</v>
      </c>
    </row>
    <row r="31" spans="1:18" x14ac:dyDescent="0.25">
      <c r="A31" t="s">
        <v>28</v>
      </c>
      <c r="B31" t="s">
        <v>35</v>
      </c>
      <c r="C31">
        <v>167037.79999999999</v>
      </c>
      <c r="D31">
        <v>119573.5</v>
      </c>
      <c r="E31" s="3">
        <f t="shared" si="0"/>
        <v>-0.28415304799272978</v>
      </c>
    </row>
    <row r="32" spans="1:18" x14ac:dyDescent="0.25">
      <c r="A32" t="s">
        <v>29</v>
      </c>
      <c r="B32" t="s">
        <v>35</v>
      </c>
      <c r="C32">
        <v>397518.2</v>
      </c>
      <c r="D32">
        <v>413964.1</v>
      </c>
      <c r="E32" s="3">
        <f t="shared" si="0"/>
        <v>4.1371439093857765E-2</v>
      </c>
    </row>
    <row r="33" spans="1:5" x14ac:dyDescent="0.25">
      <c r="A33" t="s">
        <v>30</v>
      </c>
      <c r="B33" t="s">
        <v>35</v>
      </c>
      <c r="C33">
        <v>394203.5</v>
      </c>
      <c r="D33">
        <v>441357.5</v>
      </c>
      <c r="E33" s="3">
        <f t="shared" si="0"/>
        <v>0.11961842043513049</v>
      </c>
    </row>
    <row r="34" spans="1:5" x14ac:dyDescent="0.25">
      <c r="A34" t="s">
        <v>31</v>
      </c>
      <c r="B34" t="s">
        <v>35</v>
      </c>
      <c r="C34">
        <v>424670.9</v>
      </c>
      <c r="D34">
        <v>398202.6</v>
      </c>
      <c r="E34" s="3">
        <f t="shared" si="0"/>
        <v>-6.2326615739387914E-2</v>
      </c>
    </row>
    <row r="35" spans="1:5" x14ac:dyDescent="0.25">
      <c r="A35" t="s">
        <v>32</v>
      </c>
      <c r="B35" t="s">
        <v>35</v>
      </c>
      <c r="C35">
        <v>117149.1</v>
      </c>
      <c r="D35">
        <v>121328</v>
      </c>
      <c r="E35" s="3">
        <f t="shared" si="0"/>
        <v>3.5671635548202962E-2</v>
      </c>
    </row>
    <row r="36" spans="1:5" x14ac:dyDescent="0.25">
      <c r="A36" t="s">
        <v>33</v>
      </c>
      <c r="B36" t="s">
        <v>35</v>
      </c>
      <c r="C36">
        <v>23420</v>
      </c>
      <c r="D36">
        <v>39959.600000000006</v>
      </c>
      <c r="E36" s="3">
        <f t="shared" si="0"/>
        <v>0.70621690862510689</v>
      </c>
    </row>
    <row r="37" spans="1:5" x14ac:dyDescent="0.25">
      <c r="A37" t="s">
        <v>36</v>
      </c>
      <c r="B37" t="s">
        <v>49</v>
      </c>
      <c r="C37">
        <v>185608.40000000002</v>
      </c>
      <c r="D37">
        <v>150034.4</v>
      </c>
      <c r="E37" s="3">
        <f t="shared" si="0"/>
        <v>-0.19166158428174596</v>
      </c>
    </row>
    <row r="38" spans="1:5" x14ac:dyDescent="0.25">
      <c r="A38" t="s">
        <v>37</v>
      </c>
      <c r="B38" t="s">
        <v>49</v>
      </c>
      <c r="C38">
        <v>134349.5</v>
      </c>
      <c r="D38">
        <v>170515.84999999998</v>
      </c>
      <c r="E38" s="3">
        <f t="shared" si="0"/>
        <v>0.26919601487165923</v>
      </c>
    </row>
    <row r="39" spans="1:5" x14ac:dyDescent="0.25">
      <c r="A39" t="s">
        <v>38</v>
      </c>
      <c r="B39" t="s">
        <v>49</v>
      </c>
      <c r="C39">
        <v>199199.45</v>
      </c>
      <c r="D39">
        <v>158736.5</v>
      </c>
      <c r="E39" s="3">
        <f t="shared" si="0"/>
        <v>-0.20312781988102879</v>
      </c>
    </row>
    <row r="40" spans="1:5" x14ac:dyDescent="0.25">
      <c r="A40" t="s">
        <v>39</v>
      </c>
      <c r="B40" t="s">
        <v>49</v>
      </c>
      <c r="C40">
        <v>177508.55</v>
      </c>
      <c r="D40">
        <v>127894.70000000001</v>
      </c>
      <c r="E40" s="3">
        <f t="shared" si="0"/>
        <v>-0.27950118459082662</v>
      </c>
    </row>
    <row r="41" spans="1:5" x14ac:dyDescent="0.25">
      <c r="A41" t="s">
        <v>40</v>
      </c>
      <c r="B41" t="s">
        <v>49</v>
      </c>
      <c r="C41">
        <v>158114.45000000001</v>
      </c>
      <c r="D41">
        <v>185242.09999999998</v>
      </c>
      <c r="E41" s="3">
        <f t="shared" si="0"/>
        <v>0.1715697078919729</v>
      </c>
    </row>
    <row r="42" spans="1:5" x14ac:dyDescent="0.25">
      <c r="A42" t="s">
        <v>41</v>
      </c>
      <c r="B42" t="s">
        <v>49</v>
      </c>
      <c r="C42">
        <v>250399.29</v>
      </c>
      <c r="D42">
        <v>260515.65</v>
      </c>
      <c r="E42" s="3">
        <f t="shared" si="0"/>
        <v>4.0400913277349959E-2</v>
      </c>
    </row>
    <row r="43" spans="1:5" x14ac:dyDescent="0.25">
      <c r="A43" t="s">
        <v>42</v>
      </c>
      <c r="B43" t="s">
        <v>49</v>
      </c>
      <c r="C43">
        <v>161968.35</v>
      </c>
      <c r="D43">
        <v>161726.1</v>
      </c>
      <c r="E43" s="3">
        <f t="shared" si="0"/>
        <v>-1.4956625785222943E-3</v>
      </c>
    </row>
    <row r="44" spans="1:5" x14ac:dyDescent="0.25">
      <c r="A44" t="s">
        <v>43</v>
      </c>
      <c r="B44" t="s">
        <v>49</v>
      </c>
      <c r="C44">
        <v>121047.48</v>
      </c>
      <c r="D44">
        <v>120894.04</v>
      </c>
      <c r="E44" s="3">
        <f t="shared" si="0"/>
        <v>-1.2676017708093124E-3</v>
      </c>
    </row>
    <row r="45" spans="1:5" x14ac:dyDescent="0.25">
      <c r="A45" t="s">
        <v>44</v>
      </c>
      <c r="B45" t="s">
        <v>49</v>
      </c>
      <c r="C45">
        <v>239275.17</v>
      </c>
      <c r="D45">
        <v>339876.75</v>
      </c>
      <c r="E45" s="3">
        <f t="shared" si="0"/>
        <v>0.42044304053780412</v>
      </c>
    </row>
    <row r="46" spans="1:5" x14ac:dyDescent="0.25">
      <c r="A46" t="s">
        <v>45</v>
      </c>
      <c r="B46" t="s">
        <v>49</v>
      </c>
      <c r="C46">
        <v>95742.56</v>
      </c>
      <c r="D46">
        <v>21145.040000000001</v>
      </c>
      <c r="E46" s="3">
        <f t="shared" si="0"/>
        <v>-0.77914691230315958</v>
      </c>
    </row>
    <row r="47" spans="1:5" x14ac:dyDescent="0.25">
      <c r="A47" t="s">
        <v>46</v>
      </c>
      <c r="B47" t="s">
        <v>49</v>
      </c>
      <c r="C47">
        <v>562982.91</v>
      </c>
      <c r="D47">
        <v>615142.19999999995</v>
      </c>
      <c r="E47" s="3">
        <f t="shared" si="0"/>
        <v>9.2648087665751611E-2</v>
      </c>
    </row>
    <row r="48" spans="1:5" x14ac:dyDescent="0.25">
      <c r="A48" t="s">
        <v>47</v>
      </c>
      <c r="B48" t="s">
        <v>49</v>
      </c>
      <c r="C48">
        <v>248242.92</v>
      </c>
      <c r="D48">
        <v>231998.04</v>
      </c>
      <c r="E48" s="3">
        <f t="shared" si="0"/>
        <v>-6.5439449390943372E-2</v>
      </c>
    </row>
    <row r="49" spans="1:5" x14ac:dyDescent="0.25">
      <c r="A49" t="s">
        <v>48</v>
      </c>
      <c r="B49" t="s">
        <v>49</v>
      </c>
      <c r="C49">
        <v>264521.7</v>
      </c>
      <c r="D49">
        <v>264101.34000000003</v>
      </c>
      <c r="E49" s="3">
        <f t="shared" si="0"/>
        <v>-1.5891323849800409E-3</v>
      </c>
    </row>
    <row r="50" spans="1:5" x14ac:dyDescent="0.25">
      <c r="A50" t="s">
        <v>51</v>
      </c>
      <c r="B50" t="s">
        <v>50</v>
      </c>
      <c r="C50">
        <v>304035.53999999998</v>
      </c>
      <c r="D50">
        <v>259996.05</v>
      </c>
      <c r="E50" s="3">
        <f t="shared" si="0"/>
        <v>-0.1448498093347903</v>
      </c>
    </row>
    <row r="51" spans="1:5" x14ac:dyDescent="0.25">
      <c r="A51" t="s">
        <v>52</v>
      </c>
      <c r="B51" t="s">
        <v>50</v>
      </c>
      <c r="C51">
        <v>206367.75</v>
      </c>
      <c r="D51">
        <v>185323.98</v>
      </c>
      <c r="E51" s="3">
        <f t="shared" si="0"/>
        <v>-0.10197218315361767</v>
      </c>
    </row>
    <row r="52" spans="1:5" x14ac:dyDescent="0.25">
      <c r="A52" t="s">
        <v>53</v>
      </c>
      <c r="B52" t="s">
        <v>50</v>
      </c>
      <c r="C52">
        <v>202557.09</v>
      </c>
      <c r="D52">
        <v>205816.92</v>
      </c>
      <c r="E52" s="3">
        <f t="shared" si="0"/>
        <v>1.6093388782392193E-2</v>
      </c>
    </row>
    <row r="53" spans="1:5" x14ac:dyDescent="0.25">
      <c r="A53" t="s">
        <v>54</v>
      </c>
      <c r="B53" t="s">
        <v>50</v>
      </c>
      <c r="C53">
        <v>154295.56</v>
      </c>
      <c r="D53">
        <v>125694.92</v>
      </c>
      <c r="E53" s="3">
        <f t="shared" si="0"/>
        <v>-0.185362689632806</v>
      </c>
    </row>
    <row r="54" spans="1:5" x14ac:dyDescent="0.25">
      <c r="A54" t="s">
        <v>55</v>
      </c>
      <c r="B54" t="s">
        <v>50</v>
      </c>
      <c r="C54">
        <v>156875.4</v>
      </c>
      <c r="D54">
        <v>157582.91</v>
      </c>
      <c r="E54" s="3">
        <f t="shared" si="0"/>
        <v>4.5100124047492418E-3</v>
      </c>
    </row>
    <row r="55" spans="1:5" x14ac:dyDescent="0.25">
      <c r="A55" t="s">
        <v>56</v>
      </c>
      <c r="B55" t="s">
        <v>50</v>
      </c>
      <c r="C55">
        <v>148365.94</v>
      </c>
      <c r="D55">
        <v>139979.79</v>
      </c>
      <c r="E55" s="3">
        <f t="shared" si="0"/>
        <v>-5.6523417706247137E-2</v>
      </c>
    </row>
    <row r="56" spans="1:5" x14ac:dyDescent="0.25">
      <c r="A56" t="s">
        <v>57</v>
      </c>
      <c r="B56" t="s">
        <v>50</v>
      </c>
      <c r="C56">
        <v>150778.85999999999</v>
      </c>
      <c r="D56">
        <v>111849.94</v>
      </c>
      <c r="E56" s="3">
        <f t="shared" si="0"/>
        <v>-0.25818553078329409</v>
      </c>
    </row>
    <row r="57" spans="1:5" x14ac:dyDescent="0.25">
      <c r="A57" t="s">
        <v>58</v>
      </c>
      <c r="B57" t="s">
        <v>50</v>
      </c>
      <c r="C57">
        <v>76402.41</v>
      </c>
      <c r="D57">
        <v>116189.89</v>
      </c>
      <c r="E57" s="3">
        <f t="shared" si="0"/>
        <v>0.52076210684977076</v>
      </c>
    </row>
    <row r="58" spans="1:5" x14ac:dyDescent="0.25">
      <c r="A58" t="s">
        <v>59</v>
      </c>
      <c r="B58" t="s">
        <v>50</v>
      </c>
      <c r="C58">
        <v>136842.65</v>
      </c>
      <c r="D58">
        <v>159406.73000000001</v>
      </c>
      <c r="E58" s="3">
        <f t="shared" si="0"/>
        <v>0.16489069745433915</v>
      </c>
    </row>
    <row r="59" spans="1:5" x14ac:dyDescent="0.25">
      <c r="A59" t="s">
        <v>60</v>
      </c>
      <c r="B59" t="s">
        <v>50</v>
      </c>
      <c r="C59">
        <v>114722.01</v>
      </c>
      <c r="D59">
        <v>216227.79</v>
      </c>
      <c r="E59" s="3">
        <f t="shared" si="0"/>
        <v>0.88479778204722903</v>
      </c>
    </row>
    <row r="60" spans="1:5" x14ac:dyDescent="0.25">
      <c r="A60" t="s">
        <v>61</v>
      </c>
      <c r="B60" t="s">
        <v>50</v>
      </c>
      <c r="C60">
        <v>111552.57</v>
      </c>
      <c r="D60">
        <v>169321.26</v>
      </c>
      <c r="E60" s="3">
        <f t="shared" si="0"/>
        <v>0.51786068218777936</v>
      </c>
    </row>
    <row r="61" spans="1:5" x14ac:dyDescent="0.25">
      <c r="A61" t="s">
        <v>62</v>
      </c>
      <c r="B61" t="s">
        <v>50</v>
      </c>
      <c r="C61">
        <v>158352.57999999999</v>
      </c>
      <c r="D61">
        <v>165805.34</v>
      </c>
      <c r="E61" s="3">
        <f t="shared" si="0"/>
        <v>4.7064342115550106E-2</v>
      </c>
    </row>
    <row r="62" spans="1:5" x14ac:dyDescent="0.25">
      <c r="A62" t="s">
        <v>63</v>
      </c>
      <c r="B62" t="s">
        <v>50</v>
      </c>
      <c r="C62">
        <v>165279.19</v>
      </c>
      <c r="D62">
        <v>223514.71</v>
      </c>
      <c r="E62" s="3">
        <f t="shared" si="0"/>
        <v>0.35234635406913584</v>
      </c>
    </row>
    <row r="63" spans="1:5" x14ac:dyDescent="0.25">
      <c r="A63" t="s">
        <v>64</v>
      </c>
      <c r="B63" t="s">
        <v>50</v>
      </c>
      <c r="C63">
        <v>180002.9</v>
      </c>
      <c r="D63">
        <v>204005.55</v>
      </c>
      <c r="E63" s="3">
        <f t="shared" si="0"/>
        <v>0.13334590720482842</v>
      </c>
    </row>
    <row r="64" spans="1:5" x14ac:dyDescent="0.25">
      <c r="A64" t="s">
        <v>65</v>
      </c>
      <c r="B64" t="s">
        <v>50</v>
      </c>
      <c r="C64">
        <v>234893.26</v>
      </c>
      <c r="D64">
        <v>228795.84</v>
      </c>
      <c r="E64" s="3">
        <f t="shared" si="0"/>
        <v>-2.5958258657570732E-2</v>
      </c>
    </row>
    <row r="65" spans="1:5" x14ac:dyDescent="0.25">
      <c r="A65" t="s">
        <v>66</v>
      </c>
      <c r="B65" t="s">
        <v>50</v>
      </c>
      <c r="C65">
        <v>145124.25</v>
      </c>
      <c r="D65">
        <v>156528.09</v>
      </c>
      <c r="E65" s="3">
        <f t="shared" si="0"/>
        <v>7.8579837621899795E-2</v>
      </c>
    </row>
    <row r="66" spans="1:5" x14ac:dyDescent="0.25">
      <c r="A66" t="s">
        <v>67</v>
      </c>
      <c r="B66" t="s">
        <v>50</v>
      </c>
      <c r="C66">
        <v>129334.79</v>
      </c>
      <c r="D66">
        <v>171930.02</v>
      </c>
      <c r="E66" s="3">
        <f t="shared" si="0"/>
        <v>0.32934085252699608</v>
      </c>
    </row>
    <row r="67" spans="1:5" x14ac:dyDescent="0.25">
      <c r="A67" t="s">
        <v>68</v>
      </c>
      <c r="B67" t="s">
        <v>50</v>
      </c>
      <c r="C67">
        <v>161024.13</v>
      </c>
      <c r="D67">
        <v>144188.32</v>
      </c>
      <c r="E67" s="3">
        <f t="shared" si="0"/>
        <v>-0.10455457824861403</v>
      </c>
    </row>
    <row r="68" spans="1:5" x14ac:dyDescent="0.25">
      <c r="A68" t="s">
        <v>69</v>
      </c>
      <c r="B68" t="s">
        <v>50</v>
      </c>
      <c r="C68">
        <v>143062.84</v>
      </c>
      <c r="D68">
        <v>179099.4</v>
      </c>
      <c r="E68" s="3">
        <f t="shared" si="0"/>
        <v>0.25189322398464897</v>
      </c>
    </row>
    <row r="69" spans="1:5" x14ac:dyDescent="0.25">
      <c r="A69" t="s">
        <v>70</v>
      </c>
      <c r="B69" t="s">
        <v>50</v>
      </c>
      <c r="C69">
        <v>133800.76</v>
      </c>
      <c r="D69">
        <v>169857.81</v>
      </c>
      <c r="E69" s="3">
        <f t="shared" ref="E69:E132" si="8">D69/C69-1</f>
        <v>0.26948314792830752</v>
      </c>
    </row>
    <row r="70" spans="1:5" x14ac:dyDescent="0.25">
      <c r="A70" t="s">
        <v>71</v>
      </c>
      <c r="B70" t="s">
        <v>50</v>
      </c>
      <c r="C70">
        <v>147123.56</v>
      </c>
      <c r="D70">
        <v>136550.29</v>
      </c>
      <c r="E70" s="3">
        <f t="shared" si="8"/>
        <v>-7.186659974785814E-2</v>
      </c>
    </row>
    <row r="71" spans="1:5" x14ac:dyDescent="0.25">
      <c r="A71" t="s">
        <v>72</v>
      </c>
      <c r="B71" t="s">
        <v>50</v>
      </c>
      <c r="C71">
        <v>166393.56</v>
      </c>
      <c r="D71">
        <v>141396.85</v>
      </c>
      <c r="E71" s="3">
        <f t="shared" si="8"/>
        <v>-0.15022642703239231</v>
      </c>
    </row>
    <row r="72" spans="1:5" x14ac:dyDescent="0.25">
      <c r="A72" t="s">
        <v>73</v>
      </c>
      <c r="B72" t="s">
        <v>50</v>
      </c>
      <c r="C72">
        <v>156920.76</v>
      </c>
      <c r="D72">
        <v>143457.04</v>
      </c>
      <c r="E72" s="3">
        <f t="shared" si="8"/>
        <v>-8.5799482490398371E-2</v>
      </c>
    </row>
    <row r="73" spans="1:5" x14ac:dyDescent="0.25">
      <c r="A73" t="s">
        <v>319</v>
      </c>
      <c r="B73" t="s">
        <v>50</v>
      </c>
      <c r="C73">
        <v>174356.95</v>
      </c>
      <c r="D73">
        <v>183609.48</v>
      </c>
      <c r="E73" s="3">
        <f t="shared" si="8"/>
        <v>5.3066597001151905E-2</v>
      </c>
    </row>
    <row r="74" spans="1:5" x14ac:dyDescent="0.25">
      <c r="A74" t="s">
        <v>75</v>
      </c>
      <c r="B74" t="s">
        <v>74</v>
      </c>
      <c r="C74">
        <v>156358.79</v>
      </c>
      <c r="D74">
        <v>168148.81</v>
      </c>
      <c r="E74" s="3">
        <f t="shared" si="8"/>
        <v>7.5403627771742032E-2</v>
      </c>
    </row>
    <row r="75" spans="1:5" x14ac:dyDescent="0.25">
      <c r="A75" t="s">
        <v>76</v>
      </c>
      <c r="B75" t="s">
        <v>74</v>
      </c>
      <c r="C75">
        <v>827668.8</v>
      </c>
      <c r="D75">
        <v>878148.6</v>
      </c>
      <c r="E75" s="3">
        <f t="shared" si="8"/>
        <v>6.0990338164251146E-2</v>
      </c>
    </row>
    <row r="76" spans="1:5" x14ac:dyDescent="0.25">
      <c r="A76" t="s">
        <v>77</v>
      </c>
      <c r="B76" t="s">
        <v>74</v>
      </c>
      <c r="C76">
        <v>878148.6</v>
      </c>
      <c r="D76">
        <v>789684</v>
      </c>
      <c r="E76" s="3">
        <f t="shared" si="8"/>
        <v>-0.10073989755264656</v>
      </c>
    </row>
    <row r="77" spans="1:5" x14ac:dyDescent="0.25">
      <c r="A77" t="s">
        <v>78</v>
      </c>
      <c r="B77" t="s">
        <v>74</v>
      </c>
      <c r="C77">
        <v>780687.6</v>
      </c>
      <c r="D77">
        <v>743702.4</v>
      </c>
      <c r="E77" s="3">
        <f t="shared" si="8"/>
        <v>-4.7375160051216336E-2</v>
      </c>
    </row>
    <row r="78" spans="1:5" x14ac:dyDescent="0.25">
      <c r="A78" t="s">
        <v>79</v>
      </c>
      <c r="B78" t="s">
        <v>74</v>
      </c>
      <c r="C78">
        <v>123311.39</v>
      </c>
      <c r="D78">
        <v>155960.76</v>
      </c>
      <c r="E78" s="3">
        <f t="shared" si="8"/>
        <v>0.26477172952149841</v>
      </c>
    </row>
    <row r="79" spans="1:5" x14ac:dyDescent="0.25">
      <c r="A79" t="s">
        <v>80</v>
      </c>
      <c r="B79" t="s">
        <v>74</v>
      </c>
      <c r="C79">
        <v>177641.86</v>
      </c>
      <c r="D79">
        <v>160183.37</v>
      </c>
      <c r="E79" s="3">
        <f t="shared" si="8"/>
        <v>-9.8279144341316793E-2</v>
      </c>
    </row>
    <row r="80" spans="1:5" x14ac:dyDescent="0.25">
      <c r="A80" t="s">
        <v>81</v>
      </c>
      <c r="B80" t="s">
        <v>74</v>
      </c>
      <c r="C80">
        <v>188925.19</v>
      </c>
      <c r="D80">
        <v>189902.64</v>
      </c>
      <c r="E80" s="3">
        <f t="shared" si="8"/>
        <v>5.1737409924001998E-3</v>
      </c>
    </row>
    <row r="81" spans="1:5" x14ac:dyDescent="0.25">
      <c r="A81" t="s">
        <v>82</v>
      </c>
      <c r="B81" t="s">
        <v>74</v>
      </c>
      <c r="C81">
        <v>178755.07</v>
      </c>
      <c r="D81">
        <v>120675.68</v>
      </c>
      <c r="E81" s="3">
        <f t="shared" si="8"/>
        <v>-0.32491044869384689</v>
      </c>
    </row>
    <row r="82" spans="1:5" x14ac:dyDescent="0.25">
      <c r="A82" t="s">
        <v>83</v>
      </c>
      <c r="B82" t="s">
        <v>74</v>
      </c>
      <c r="C82">
        <v>195682.3</v>
      </c>
      <c r="D82">
        <v>152807.56</v>
      </c>
      <c r="E82" s="3">
        <f t="shared" si="8"/>
        <v>-0.21910382288025021</v>
      </c>
    </row>
    <row r="83" spans="1:5" x14ac:dyDescent="0.25">
      <c r="A83" t="s">
        <v>84</v>
      </c>
      <c r="B83" t="s">
        <v>74</v>
      </c>
      <c r="C83">
        <v>184236.61</v>
      </c>
      <c r="D83">
        <v>175338.51</v>
      </c>
      <c r="E83" s="3">
        <f t="shared" si="8"/>
        <v>-4.8297132692573852E-2</v>
      </c>
    </row>
    <row r="84" spans="1:5" x14ac:dyDescent="0.25">
      <c r="A84" t="s">
        <v>85</v>
      </c>
      <c r="B84" t="s">
        <v>74</v>
      </c>
      <c r="C84">
        <v>164187.70000000001</v>
      </c>
      <c r="D84">
        <v>258715.8</v>
      </c>
      <c r="E84" s="3">
        <f t="shared" si="8"/>
        <v>0.57573192145331209</v>
      </c>
    </row>
    <row r="85" spans="1:5" x14ac:dyDescent="0.25">
      <c r="A85" t="s">
        <v>86</v>
      </c>
      <c r="B85" t="s">
        <v>74</v>
      </c>
      <c r="C85">
        <v>220967.38</v>
      </c>
      <c r="D85">
        <v>160197.79999999999</v>
      </c>
      <c r="E85" s="3">
        <f t="shared" si="8"/>
        <v>-0.27501606798252309</v>
      </c>
    </row>
    <row r="86" spans="1:5" x14ac:dyDescent="0.25">
      <c r="A86" t="s">
        <v>87</v>
      </c>
      <c r="B86" t="s">
        <v>74</v>
      </c>
      <c r="C86">
        <v>156632.1</v>
      </c>
      <c r="D86">
        <v>185369.68</v>
      </c>
      <c r="E86" s="3">
        <f t="shared" si="8"/>
        <v>0.18347184261719018</v>
      </c>
    </row>
    <row r="87" spans="1:5" x14ac:dyDescent="0.25">
      <c r="A87" t="s">
        <v>88</v>
      </c>
      <c r="B87" t="s">
        <v>74</v>
      </c>
      <c r="C87">
        <v>197457.52</v>
      </c>
      <c r="D87">
        <v>148687.20000000001</v>
      </c>
      <c r="E87" s="3">
        <f t="shared" si="8"/>
        <v>-0.2469914541618875</v>
      </c>
    </row>
    <row r="88" spans="1:5" x14ac:dyDescent="0.25">
      <c r="A88" t="s">
        <v>89</v>
      </c>
      <c r="B88" t="s">
        <v>74</v>
      </c>
      <c r="C88">
        <v>98735.32</v>
      </c>
      <c r="D88">
        <v>86553</v>
      </c>
      <c r="E88" s="3">
        <f t="shared" si="8"/>
        <v>-0.12338360781126756</v>
      </c>
    </row>
    <row r="89" spans="1:5" x14ac:dyDescent="0.25">
      <c r="A89" t="s">
        <v>91</v>
      </c>
      <c r="B89" t="s">
        <v>90</v>
      </c>
      <c r="C89">
        <v>99861.63</v>
      </c>
      <c r="D89">
        <v>81737.42</v>
      </c>
      <c r="E89" s="3">
        <f t="shared" si="8"/>
        <v>-0.18149323218537494</v>
      </c>
    </row>
    <row r="90" spans="1:5" x14ac:dyDescent="0.25">
      <c r="A90" t="s">
        <v>92</v>
      </c>
      <c r="B90" t="s">
        <v>90</v>
      </c>
      <c r="C90">
        <v>110020.5</v>
      </c>
      <c r="D90">
        <v>95524.98</v>
      </c>
      <c r="E90" s="3">
        <f t="shared" si="8"/>
        <v>-0.13175290059579814</v>
      </c>
    </row>
    <row r="91" spans="1:5" x14ac:dyDescent="0.25">
      <c r="A91" t="s">
        <v>93</v>
      </c>
      <c r="B91" t="s">
        <v>90</v>
      </c>
      <c r="C91">
        <v>106553.94</v>
      </c>
      <c r="D91">
        <v>121165.38</v>
      </c>
      <c r="E91" s="3">
        <f t="shared" si="8"/>
        <v>0.13712716770492017</v>
      </c>
    </row>
    <row r="92" spans="1:5" x14ac:dyDescent="0.25">
      <c r="A92" t="s">
        <v>94</v>
      </c>
      <c r="B92" t="s">
        <v>90</v>
      </c>
      <c r="C92">
        <v>41768.81</v>
      </c>
      <c r="D92">
        <v>45487.85</v>
      </c>
      <c r="E92" s="3">
        <f t="shared" si="8"/>
        <v>8.9038687001137928E-2</v>
      </c>
    </row>
    <row r="93" spans="1:5" x14ac:dyDescent="0.25">
      <c r="A93" t="s">
        <v>95</v>
      </c>
      <c r="B93" t="s">
        <v>90</v>
      </c>
      <c r="C93">
        <v>43491.15</v>
      </c>
      <c r="D93">
        <v>43472.86</v>
      </c>
      <c r="E93" s="3">
        <f t="shared" si="8"/>
        <v>-4.2054532933710753E-4</v>
      </c>
    </row>
    <row r="94" spans="1:5" x14ac:dyDescent="0.25">
      <c r="A94" t="s">
        <v>96</v>
      </c>
      <c r="B94" t="s">
        <v>90</v>
      </c>
      <c r="C94">
        <v>49404.58</v>
      </c>
      <c r="D94">
        <v>49158.36</v>
      </c>
      <c r="E94" s="3">
        <f t="shared" si="8"/>
        <v>-4.9837484702835999E-3</v>
      </c>
    </row>
    <row r="95" spans="1:5" x14ac:dyDescent="0.25">
      <c r="A95" t="s">
        <v>98</v>
      </c>
      <c r="B95" t="s">
        <v>97</v>
      </c>
      <c r="C95">
        <v>47774.01</v>
      </c>
      <c r="D95">
        <v>46175.55</v>
      </c>
      <c r="E95" s="3">
        <f t="shared" si="8"/>
        <v>-3.345877810968767E-2</v>
      </c>
    </row>
    <row r="96" spans="1:5" x14ac:dyDescent="0.25">
      <c r="A96" t="s">
        <v>99</v>
      </c>
      <c r="B96" t="s">
        <v>97</v>
      </c>
      <c r="C96">
        <v>45452.480000000003</v>
      </c>
      <c r="D96">
        <v>42381.52</v>
      </c>
      <c r="E96" s="3">
        <f t="shared" si="8"/>
        <v>-6.7564190116799039E-2</v>
      </c>
    </row>
    <row r="97" spans="1:5" x14ac:dyDescent="0.25">
      <c r="A97" t="s">
        <v>100</v>
      </c>
      <c r="B97" t="s">
        <v>97</v>
      </c>
      <c r="C97">
        <v>110438.9</v>
      </c>
      <c r="D97">
        <v>118493.84</v>
      </c>
      <c r="E97" s="3">
        <f t="shared" si="8"/>
        <v>7.2935713774765931E-2</v>
      </c>
    </row>
    <row r="98" spans="1:5" x14ac:dyDescent="0.25">
      <c r="A98" t="s">
        <v>101</v>
      </c>
      <c r="B98" t="s">
        <v>97</v>
      </c>
      <c r="C98">
        <v>128615.5</v>
      </c>
      <c r="D98">
        <v>115074.41</v>
      </c>
      <c r="E98" s="3">
        <f t="shared" si="8"/>
        <v>-0.10528350004470688</v>
      </c>
    </row>
    <row r="99" spans="1:5" x14ac:dyDescent="0.25">
      <c r="A99" t="s">
        <v>102</v>
      </c>
      <c r="B99" t="s">
        <v>97</v>
      </c>
      <c r="C99">
        <v>132769.71</v>
      </c>
      <c r="D99">
        <v>115359.01</v>
      </c>
      <c r="E99" s="3">
        <f t="shared" si="8"/>
        <v>-0.13113457881319468</v>
      </c>
    </row>
    <row r="100" spans="1:5" x14ac:dyDescent="0.25">
      <c r="A100" t="s">
        <v>103</v>
      </c>
      <c r="B100" t="s">
        <v>97</v>
      </c>
      <c r="C100">
        <v>115255.05</v>
      </c>
      <c r="D100">
        <v>117626.38</v>
      </c>
      <c r="E100" s="3">
        <f t="shared" si="8"/>
        <v>2.0574629918602261E-2</v>
      </c>
    </row>
    <row r="101" spans="1:5" x14ac:dyDescent="0.25">
      <c r="A101" t="s">
        <v>104</v>
      </c>
      <c r="B101" t="s">
        <v>97</v>
      </c>
      <c r="C101">
        <v>127424.27</v>
      </c>
      <c r="D101">
        <v>118577.77</v>
      </c>
      <c r="E101" s="3">
        <f t="shared" si="8"/>
        <v>-6.9425549779488671E-2</v>
      </c>
    </row>
    <row r="102" spans="1:5" x14ac:dyDescent="0.25">
      <c r="A102" t="s">
        <v>105</v>
      </c>
      <c r="B102" t="s">
        <v>97</v>
      </c>
      <c r="C102">
        <v>147048.66</v>
      </c>
      <c r="D102">
        <v>121799.7</v>
      </c>
      <c r="E102" s="3">
        <f t="shared" si="8"/>
        <v>-0.17170479486178247</v>
      </c>
    </row>
    <row r="103" spans="1:5" x14ac:dyDescent="0.25">
      <c r="A103" t="s">
        <v>106</v>
      </c>
      <c r="B103" t="s">
        <v>97</v>
      </c>
      <c r="C103">
        <v>125895.33</v>
      </c>
      <c r="D103">
        <v>134473.68</v>
      </c>
      <c r="E103" s="3">
        <f t="shared" si="8"/>
        <v>6.813874668742681E-2</v>
      </c>
    </row>
    <row r="104" spans="1:5" x14ac:dyDescent="0.25">
      <c r="A104" t="s">
        <v>107</v>
      </c>
      <c r="B104" t="s">
        <v>97</v>
      </c>
      <c r="C104">
        <v>142804.53</v>
      </c>
      <c r="D104">
        <v>149793.93</v>
      </c>
      <c r="E104" s="3">
        <f t="shared" si="8"/>
        <v>4.8943825521501338E-2</v>
      </c>
    </row>
    <row r="105" spans="1:5" x14ac:dyDescent="0.25">
      <c r="A105" t="s">
        <v>108</v>
      </c>
      <c r="B105" t="s">
        <v>97</v>
      </c>
      <c r="C105">
        <v>165122.1</v>
      </c>
      <c r="D105">
        <v>140509.71</v>
      </c>
      <c r="E105" s="3">
        <f t="shared" si="8"/>
        <v>-0.1490556987829007</v>
      </c>
    </row>
    <row r="106" spans="1:5" x14ac:dyDescent="0.25">
      <c r="A106" t="s">
        <v>109</v>
      </c>
      <c r="B106" t="s">
        <v>97</v>
      </c>
      <c r="C106">
        <v>206367.75</v>
      </c>
      <c r="D106">
        <v>185323.98</v>
      </c>
      <c r="E106" s="3">
        <f t="shared" si="8"/>
        <v>-0.10197218315361767</v>
      </c>
    </row>
    <row r="107" spans="1:5" x14ac:dyDescent="0.25">
      <c r="A107" t="s">
        <v>110</v>
      </c>
      <c r="B107" t="s">
        <v>97</v>
      </c>
      <c r="C107">
        <v>202557.09</v>
      </c>
      <c r="D107">
        <v>205816.92</v>
      </c>
      <c r="E107" s="3">
        <f t="shared" si="8"/>
        <v>1.6093388782392193E-2</v>
      </c>
    </row>
    <row r="108" spans="1:5" x14ac:dyDescent="0.25">
      <c r="A108" t="s">
        <v>111</v>
      </c>
      <c r="B108" t="s">
        <v>97</v>
      </c>
      <c r="C108">
        <v>154295.56</v>
      </c>
      <c r="D108">
        <v>125694.92</v>
      </c>
      <c r="E108" s="3">
        <f t="shared" si="8"/>
        <v>-0.185362689632806</v>
      </c>
    </row>
    <row r="109" spans="1:5" x14ac:dyDescent="0.25">
      <c r="A109" t="s">
        <v>112</v>
      </c>
      <c r="B109" t="s">
        <v>97</v>
      </c>
      <c r="C109">
        <v>156875.4</v>
      </c>
      <c r="D109">
        <v>157582.91</v>
      </c>
      <c r="E109" s="3">
        <f t="shared" si="8"/>
        <v>4.5100124047492418E-3</v>
      </c>
    </row>
    <row r="110" spans="1:5" x14ac:dyDescent="0.25">
      <c r="A110" t="s">
        <v>113</v>
      </c>
      <c r="B110" t="s">
        <v>97</v>
      </c>
      <c r="C110">
        <v>148365.94</v>
      </c>
      <c r="D110">
        <v>139979.79</v>
      </c>
      <c r="E110" s="3">
        <f t="shared" si="8"/>
        <v>-5.6523417706247137E-2</v>
      </c>
    </row>
    <row r="111" spans="1:5" x14ac:dyDescent="0.25">
      <c r="A111" t="s">
        <v>114</v>
      </c>
      <c r="B111" t="s">
        <v>97</v>
      </c>
      <c r="C111">
        <v>150778.85999999999</v>
      </c>
      <c r="D111">
        <v>111849.94</v>
      </c>
      <c r="E111" s="3">
        <f t="shared" si="8"/>
        <v>-0.25818553078329409</v>
      </c>
    </row>
    <row r="112" spans="1:5" ht="15.75" customHeight="1" x14ac:dyDescent="0.25">
      <c r="A112" t="s">
        <v>116</v>
      </c>
      <c r="B112" t="s">
        <v>115</v>
      </c>
      <c r="C112">
        <v>76402.41</v>
      </c>
      <c r="D112">
        <v>216189.89</v>
      </c>
      <c r="E112" s="3">
        <f t="shared" si="8"/>
        <v>1.8296213430963761</v>
      </c>
    </row>
    <row r="113" spans="1:5" x14ac:dyDescent="0.25">
      <c r="A113" t="s">
        <v>117</v>
      </c>
      <c r="B113" t="s">
        <v>115</v>
      </c>
      <c r="C113">
        <v>136842.65</v>
      </c>
      <c r="D113">
        <v>159406.73000000001</v>
      </c>
      <c r="E113" s="3">
        <f t="shared" si="8"/>
        <v>0.16489069745433915</v>
      </c>
    </row>
    <row r="114" spans="1:5" x14ac:dyDescent="0.25">
      <c r="A114" t="s">
        <v>118</v>
      </c>
      <c r="B114" t="s">
        <v>115</v>
      </c>
      <c r="C114">
        <v>114722.01</v>
      </c>
      <c r="D114">
        <v>216227.79</v>
      </c>
      <c r="E114" s="3">
        <f t="shared" si="8"/>
        <v>0.88479778204722903</v>
      </c>
    </row>
    <row r="115" spans="1:5" x14ac:dyDescent="0.25">
      <c r="A115" t="s">
        <v>119</v>
      </c>
      <c r="B115" t="s">
        <v>115</v>
      </c>
      <c r="C115">
        <v>111552.57</v>
      </c>
      <c r="D115">
        <v>229321.26</v>
      </c>
      <c r="E115" s="3">
        <f t="shared" si="8"/>
        <v>1.0557236825650902</v>
      </c>
    </row>
    <row r="116" spans="1:5" x14ac:dyDescent="0.25">
      <c r="A116" t="s">
        <v>120</v>
      </c>
      <c r="B116" t="s">
        <v>115</v>
      </c>
      <c r="C116">
        <v>158352.57999999999</v>
      </c>
      <c r="D116">
        <v>165805.34</v>
      </c>
      <c r="E116" s="3">
        <f t="shared" si="8"/>
        <v>4.7064342115550106E-2</v>
      </c>
    </row>
    <row r="117" spans="1:5" x14ac:dyDescent="0.25">
      <c r="A117" t="s">
        <v>121</v>
      </c>
      <c r="B117" t="s">
        <v>115</v>
      </c>
      <c r="C117">
        <v>165279.19</v>
      </c>
      <c r="D117">
        <v>223514.71</v>
      </c>
      <c r="E117" s="3">
        <f t="shared" si="8"/>
        <v>0.35234635406913584</v>
      </c>
    </row>
    <row r="118" spans="1:5" x14ac:dyDescent="0.25">
      <c r="A118" t="s">
        <v>122</v>
      </c>
      <c r="B118" t="s">
        <v>115</v>
      </c>
      <c r="C118">
        <v>180002.9</v>
      </c>
      <c r="D118">
        <v>204005.55</v>
      </c>
      <c r="E118" s="3">
        <f t="shared" si="8"/>
        <v>0.13334590720482842</v>
      </c>
    </row>
    <row r="119" spans="1:5" x14ac:dyDescent="0.25">
      <c r="A119" t="s">
        <v>123</v>
      </c>
      <c r="B119" t="s">
        <v>115</v>
      </c>
      <c r="C119">
        <v>145124.25</v>
      </c>
      <c r="D119">
        <v>156528.09</v>
      </c>
      <c r="E119" s="3">
        <f t="shared" si="8"/>
        <v>7.8579837621899795E-2</v>
      </c>
    </row>
    <row r="120" spans="1:5" x14ac:dyDescent="0.25">
      <c r="A120" t="s">
        <v>124</v>
      </c>
      <c r="B120" t="s">
        <v>115</v>
      </c>
      <c r="C120">
        <v>129334.79</v>
      </c>
      <c r="D120">
        <v>171930.02</v>
      </c>
      <c r="E120" s="3">
        <f t="shared" si="8"/>
        <v>0.32934085252699608</v>
      </c>
    </row>
    <row r="121" spans="1:5" x14ac:dyDescent="0.25">
      <c r="A121" t="s">
        <v>125</v>
      </c>
      <c r="B121" t="s">
        <v>115</v>
      </c>
      <c r="C121">
        <v>161024.13</v>
      </c>
      <c r="D121">
        <v>144188.32</v>
      </c>
      <c r="E121" s="3">
        <f t="shared" si="8"/>
        <v>-0.10455457824861403</v>
      </c>
    </row>
    <row r="122" spans="1:5" x14ac:dyDescent="0.25">
      <c r="A122" t="s">
        <v>126</v>
      </c>
      <c r="B122" t="s">
        <v>115</v>
      </c>
      <c r="C122">
        <v>143062.84</v>
      </c>
      <c r="D122">
        <v>179099.4</v>
      </c>
      <c r="E122" s="3">
        <f t="shared" si="8"/>
        <v>0.25189322398464897</v>
      </c>
    </row>
    <row r="123" spans="1:5" x14ac:dyDescent="0.25">
      <c r="A123" t="s">
        <v>127</v>
      </c>
      <c r="B123" t="s">
        <v>115</v>
      </c>
      <c r="C123">
        <v>133800.76</v>
      </c>
      <c r="D123">
        <v>169857.81</v>
      </c>
      <c r="E123" s="3">
        <f t="shared" si="8"/>
        <v>0.26948314792830752</v>
      </c>
    </row>
    <row r="124" spans="1:5" x14ac:dyDescent="0.25">
      <c r="A124" t="s">
        <v>128</v>
      </c>
      <c r="B124" t="s">
        <v>115</v>
      </c>
      <c r="C124">
        <v>147123.56</v>
      </c>
      <c r="D124">
        <v>136550.29</v>
      </c>
      <c r="E124" s="3">
        <f t="shared" si="8"/>
        <v>-7.186659974785814E-2</v>
      </c>
    </row>
    <row r="125" spans="1:5" x14ac:dyDescent="0.25">
      <c r="A125" t="s">
        <v>129</v>
      </c>
      <c r="B125" t="s">
        <v>115</v>
      </c>
      <c r="C125">
        <v>166393.56</v>
      </c>
      <c r="D125">
        <v>141396.85</v>
      </c>
      <c r="E125" s="3">
        <f t="shared" si="8"/>
        <v>-0.15022642703239231</v>
      </c>
    </row>
    <row r="126" spans="1:5" x14ac:dyDescent="0.25">
      <c r="A126" t="s">
        <v>131</v>
      </c>
      <c r="B126" t="s">
        <v>130</v>
      </c>
      <c r="C126">
        <v>156920.76</v>
      </c>
      <c r="D126">
        <v>143457.04</v>
      </c>
      <c r="E126" s="3">
        <f t="shared" si="8"/>
        <v>-8.5799482490398371E-2</v>
      </c>
    </row>
    <row r="127" spans="1:5" x14ac:dyDescent="0.25">
      <c r="A127" t="s">
        <v>132</v>
      </c>
      <c r="B127" t="s">
        <v>130</v>
      </c>
      <c r="C127">
        <v>174356.95</v>
      </c>
      <c r="D127">
        <v>183609.48</v>
      </c>
      <c r="E127" s="3">
        <f t="shared" si="8"/>
        <v>5.3066597001151905E-2</v>
      </c>
    </row>
    <row r="128" spans="1:5" x14ac:dyDescent="0.25">
      <c r="A128" t="s">
        <v>133</v>
      </c>
      <c r="B128" t="s">
        <v>130</v>
      </c>
      <c r="C128">
        <v>156358.79</v>
      </c>
      <c r="D128">
        <v>168148.81</v>
      </c>
      <c r="E128" s="3">
        <f t="shared" si="8"/>
        <v>7.5403627771742032E-2</v>
      </c>
    </row>
    <row r="129" spans="1:5" x14ac:dyDescent="0.25">
      <c r="A129" t="s">
        <v>134</v>
      </c>
      <c r="B129" t="s">
        <v>130</v>
      </c>
      <c r="C129" s="1">
        <v>145723.49</v>
      </c>
      <c r="D129" s="1">
        <v>161563.18</v>
      </c>
      <c r="E129" s="3">
        <f t="shared" si="8"/>
        <v>0.10869688888181317</v>
      </c>
    </row>
    <row r="130" spans="1:5" x14ac:dyDescent="0.25">
      <c r="A130" t="s">
        <v>135</v>
      </c>
      <c r="B130" t="s">
        <v>130</v>
      </c>
      <c r="C130" s="2">
        <v>169238.27</v>
      </c>
      <c r="D130" s="2">
        <v>189475.3</v>
      </c>
      <c r="E130" s="3">
        <f t="shared" si="8"/>
        <v>0.1195771500145919</v>
      </c>
    </row>
    <row r="131" spans="1:5" x14ac:dyDescent="0.25">
      <c r="A131" t="s">
        <v>136</v>
      </c>
      <c r="B131" t="s">
        <v>130</v>
      </c>
      <c r="C131" s="1">
        <v>156652.12</v>
      </c>
      <c r="D131" s="1">
        <v>202063.67</v>
      </c>
      <c r="E131" s="3">
        <f t="shared" si="8"/>
        <v>0.28988787384428649</v>
      </c>
    </row>
    <row r="132" spans="1:5" x14ac:dyDescent="0.25">
      <c r="A132" t="s">
        <v>137</v>
      </c>
      <c r="B132" t="s">
        <v>130</v>
      </c>
      <c r="C132" s="2">
        <v>299947.45</v>
      </c>
      <c r="D132" s="2">
        <v>280567.89</v>
      </c>
      <c r="E132" s="3">
        <f t="shared" si="8"/>
        <v>-6.4609850825536275E-2</v>
      </c>
    </row>
    <row r="133" spans="1:5" x14ac:dyDescent="0.25">
      <c r="A133" t="s">
        <v>138</v>
      </c>
      <c r="B133" t="s">
        <v>130</v>
      </c>
      <c r="C133" s="1">
        <v>255007.91</v>
      </c>
      <c r="D133" s="1">
        <v>302012.95</v>
      </c>
      <c r="E133" s="3">
        <f t="shared" ref="E133:E196" si="9">D133/C133-1</f>
        <v>0.1843277724208634</v>
      </c>
    </row>
    <row r="134" spans="1:5" x14ac:dyDescent="0.25">
      <c r="A134" t="s">
        <v>139</v>
      </c>
      <c r="B134" t="s">
        <v>130</v>
      </c>
      <c r="C134" s="2">
        <v>218976.55</v>
      </c>
      <c r="D134" s="2">
        <v>256638.17</v>
      </c>
      <c r="E134" s="3">
        <f t="shared" si="9"/>
        <v>0.17198928378403999</v>
      </c>
    </row>
    <row r="135" spans="1:5" x14ac:dyDescent="0.25">
      <c r="A135" t="s">
        <v>140</v>
      </c>
      <c r="B135" t="s">
        <v>130</v>
      </c>
      <c r="C135" s="1">
        <v>156742.68</v>
      </c>
      <c r="D135" s="1">
        <v>155062.95000000001</v>
      </c>
      <c r="E135" s="3">
        <f t="shared" si="9"/>
        <v>-1.0716481305538372E-2</v>
      </c>
    </row>
    <row r="136" spans="1:5" x14ac:dyDescent="0.25">
      <c r="A136" t="s">
        <v>141</v>
      </c>
      <c r="B136" t="s">
        <v>130</v>
      </c>
      <c r="C136" s="2">
        <v>137483.82</v>
      </c>
      <c r="D136" s="2">
        <v>155963.04</v>
      </c>
      <c r="E136" s="3">
        <f t="shared" si="9"/>
        <v>0.13441014368090731</v>
      </c>
    </row>
    <row r="137" spans="1:5" x14ac:dyDescent="0.25">
      <c r="A137" t="s">
        <v>142</v>
      </c>
      <c r="B137" t="s">
        <v>130</v>
      </c>
      <c r="C137" s="1">
        <v>160279.53</v>
      </c>
      <c r="D137" s="1">
        <v>169004.49</v>
      </c>
      <c r="E137" s="3">
        <f t="shared" si="9"/>
        <v>5.4435897085547857E-2</v>
      </c>
    </row>
    <row r="138" spans="1:5" x14ac:dyDescent="0.25">
      <c r="A138" t="s">
        <v>143</v>
      </c>
      <c r="B138" t="s">
        <v>130</v>
      </c>
      <c r="C138" s="2">
        <v>121908.54</v>
      </c>
      <c r="D138" s="2">
        <v>154241.70000000001</v>
      </c>
      <c r="E138" s="3">
        <f t="shared" si="9"/>
        <v>0.26522473323033835</v>
      </c>
    </row>
    <row r="139" spans="1:5" x14ac:dyDescent="0.25">
      <c r="A139" t="s">
        <v>144</v>
      </c>
      <c r="B139" t="s">
        <v>130</v>
      </c>
      <c r="C139" s="1">
        <v>165233.31</v>
      </c>
      <c r="D139" s="1">
        <v>173469.9</v>
      </c>
      <c r="E139" s="3">
        <f t="shared" si="9"/>
        <v>4.9848241858738929E-2</v>
      </c>
    </row>
    <row r="140" spans="1:5" x14ac:dyDescent="0.25">
      <c r="A140" t="s">
        <v>145</v>
      </c>
      <c r="B140" t="s">
        <v>130</v>
      </c>
      <c r="C140" s="1">
        <v>129531.84</v>
      </c>
      <c r="D140" s="1">
        <v>118490</v>
      </c>
      <c r="E140" s="3">
        <f t="shared" si="9"/>
        <v>-8.5244214858678724E-2</v>
      </c>
    </row>
    <row r="141" spans="1:5" x14ac:dyDescent="0.25">
      <c r="A141" t="s">
        <v>146</v>
      </c>
      <c r="B141" t="s">
        <v>130</v>
      </c>
      <c r="C141" s="2">
        <v>128599.56</v>
      </c>
      <c r="D141" s="2">
        <v>115345.68</v>
      </c>
      <c r="E141" s="3">
        <f t="shared" si="9"/>
        <v>-0.10306318310886919</v>
      </c>
    </row>
    <row r="142" spans="1:5" x14ac:dyDescent="0.25">
      <c r="A142" t="s">
        <v>147</v>
      </c>
      <c r="B142" t="s">
        <v>130</v>
      </c>
      <c r="C142" s="1">
        <v>111777.04</v>
      </c>
      <c r="D142" s="1">
        <v>122736.6</v>
      </c>
      <c r="E142" s="3">
        <f t="shared" si="9"/>
        <v>9.8048400637555044E-2</v>
      </c>
    </row>
    <row r="143" spans="1:5" x14ac:dyDescent="0.25">
      <c r="A143" t="s">
        <v>148</v>
      </c>
      <c r="B143" t="s">
        <v>130</v>
      </c>
      <c r="C143" s="2">
        <v>118250.64</v>
      </c>
      <c r="D143" s="2">
        <v>119140.08</v>
      </c>
      <c r="E143" s="3">
        <f t="shared" si="9"/>
        <v>7.5216506227788749E-3</v>
      </c>
    </row>
    <row r="144" spans="1:5" x14ac:dyDescent="0.25">
      <c r="A144" t="s">
        <v>149</v>
      </c>
      <c r="B144" t="s">
        <v>130</v>
      </c>
      <c r="C144">
        <v>153522.79</v>
      </c>
      <c r="D144">
        <v>136150.07</v>
      </c>
      <c r="E144" s="3">
        <f t="shared" si="9"/>
        <v>-0.11316052815350741</v>
      </c>
    </row>
    <row r="145" spans="1:5" x14ac:dyDescent="0.25">
      <c r="A145" t="s">
        <v>150</v>
      </c>
      <c r="B145" t="s">
        <v>130</v>
      </c>
      <c r="C145">
        <v>170561.12</v>
      </c>
      <c r="D145">
        <v>147625.79</v>
      </c>
      <c r="E145" s="3">
        <f t="shared" si="9"/>
        <v>-0.13446986042305531</v>
      </c>
    </row>
    <row r="146" spans="1:5" x14ac:dyDescent="0.25">
      <c r="A146" t="s">
        <v>151</v>
      </c>
      <c r="B146" t="s">
        <v>130</v>
      </c>
      <c r="C146">
        <v>129048.6</v>
      </c>
      <c r="D146">
        <v>114032.59</v>
      </c>
      <c r="E146" s="3">
        <f t="shared" si="9"/>
        <v>-0.11635934058951436</v>
      </c>
    </row>
    <row r="147" spans="1:5" x14ac:dyDescent="0.25">
      <c r="A147" t="s">
        <v>152</v>
      </c>
      <c r="B147" t="s">
        <v>130</v>
      </c>
      <c r="C147">
        <v>112865.18</v>
      </c>
      <c r="D147">
        <v>145595.85</v>
      </c>
      <c r="E147" s="3">
        <f t="shared" si="9"/>
        <v>0.28999794267815826</v>
      </c>
    </row>
    <row r="148" spans="1:5" x14ac:dyDescent="0.25">
      <c r="A148" t="s">
        <v>153</v>
      </c>
      <c r="B148" t="s">
        <v>130</v>
      </c>
      <c r="C148">
        <v>179330.62</v>
      </c>
      <c r="D148">
        <v>143217.32</v>
      </c>
      <c r="E148" s="3">
        <f t="shared" si="9"/>
        <v>-0.20137832568693503</v>
      </c>
    </row>
    <row r="149" spans="1:5" x14ac:dyDescent="0.25">
      <c r="A149" t="s">
        <v>154</v>
      </c>
      <c r="B149" t="s">
        <v>130</v>
      </c>
      <c r="C149">
        <v>160113.93</v>
      </c>
      <c r="D149">
        <v>169276.03</v>
      </c>
      <c r="E149" s="3">
        <f t="shared" si="9"/>
        <v>5.7222379089689523E-2</v>
      </c>
    </row>
    <row r="150" spans="1:5" x14ac:dyDescent="0.25">
      <c r="A150" t="s">
        <v>155</v>
      </c>
      <c r="B150" t="s">
        <v>130</v>
      </c>
      <c r="C150">
        <v>162317.72</v>
      </c>
      <c r="D150">
        <v>170696.86</v>
      </c>
      <c r="E150" s="3">
        <f t="shared" si="9"/>
        <v>5.1621843875086393E-2</v>
      </c>
    </row>
    <row r="151" spans="1:5" x14ac:dyDescent="0.25">
      <c r="A151" t="s">
        <v>156</v>
      </c>
      <c r="B151" t="s">
        <v>130</v>
      </c>
      <c r="C151">
        <v>171482.84</v>
      </c>
      <c r="D151">
        <v>147939.16</v>
      </c>
      <c r="E151" s="3">
        <f t="shared" si="9"/>
        <v>-0.13729467041716825</v>
      </c>
    </row>
    <row r="152" spans="1:5" x14ac:dyDescent="0.25">
      <c r="A152" t="s">
        <v>157</v>
      </c>
      <c r="B152" t="s">
        <v>130</v>
      </c>
      <c r="C152">
        <v>171734.78</v>
      </c>
      <c r="D152">
        <v>160687.88</v>
      </c>
      <c r="E152" s="3">
        <f t="shared" si="9"/>
        <v>-6.4325350985979579E-2</v>
      </c>
    </row>
    <row r="153" spans="1:5" x14ac:dyDescent="0.25">
      <c r="A153" t="s">
        <v>158</v>
      </c>
      <c r="B153" t="s">
        <v>130</v>
      </c>
      <c r="C153">
        <v>188159.13</v>
      </c>
      <c r="D153">
        <v>167953.15</v>
      </c>
      <c r="E153" s="3">
        <f t="shared" si="9"/>
        <v>-0.10738772017068754</v>
      </c>
    </row>
    <row r="154" spans="1:5" x14ac:dyDescent="0.25">
      <c r="A154" t="s">
        <v>159</v>
      </c>
      <c r="B154" t="s">
        <v>130</v>
      </c>
      <c r="C154">
        <v>222464.97</v>
      </c>
      <c r="D154">
        <v>223369.3</v>
      </c>
      <c r="E154" s="3">
        <f t="shared" si="9"/>
        <v>4.0650444876781933E-3</v>
      </c>
    </row>
    <row r="155" spans="1:5" x14ac:dyDescent="0.25">
      <c r="A155" t="s">
        <v>161</v>
      </c>
      <c r="B155" t="s">
        <v>160</v>
      </c>
      <c r="C155">
        <v>247232</v>
      </c>
      <c r="D155">
        <v>216093.94</v>
      </c>
      <c r="E155" s="3">
        <f t="shared" si="9"/>
        <v>-0.12594672210717062</v>
      </c>
    </row>
    <row r="156" spans="1:5" ht="14.25" customHeight="1" x14ac:dyDescent="0.25">
      <c r="A156" t="s">
        <v>162</v>
      </c>
      <c r="B156" t="s">
        <v>160</v>
      </c>
      <c r="C156">
        <v>247033.18</v>
      </c>
      <c r="D156">
        <v>248610.84</v>
      </c>
      <c r="E156" s="3">
        <f t="shared" si="9"/>
        <v>6.3864295476421251E-3</v>
      </c>
    </row>
    <row r="157" spans="1:5" x14ac:dyDescent="0.25">
      <c r="A157" t="s">
        <v>163</v>
      </c>
      <c r="B157" t="s">
        <v>160</v>
      </c>
      <c r="C157">
        <v>236979.07</v>
      </c>
      <c r="D157">
        <v>257172.67</v>
      </c>
      <c r="E157" s="3">
        <f t="shared" si="9"/>
        <v>8.5212588605398709E-2</v>
      </c>
    </row>
    <row r="158" spans="1:5" x14ac:dyDescent="0.25">
      <c r="A158" t="s">
        <v>164</v>
      </c>
      <c r="B158" t="s">
        <v>160</v>
      </c>
      <c r="C158">
        <v>237527.89</v>
      </c>
      <c r="D158">
        <v>233995.88</v>
      </c>
      <c r="E158" s="3">
        <f t="shared" si="9"/>
        <v>-1.4869874859748111E-2</v>
      </c>
    </row>
    <row r="159" spans="1:5" x14ac:dyDescent="0.25">
      <c r="A159" t="s">
        <v>165</v>
      </c>
      <c r="B159" t="s">
        <v>160</v>
      </c>
      <c r="C159">
        <v>132695.20000000001</v>
      </c>
      <c r="D159">
        <v>222976.71</v>
      </c>
      <c r="E159" s="3">
        <f t="shared" si="9"/>
        <v>0.68036756416207944</v>
      </c>
    </row>
    <row r="160" spans="1:5" x14ac:dyDescent="0.25">
      <c r="A160" t="s">
        <v>166</v>
      </c>
      <c r="B160" t="s">
        <v>160</v>
      </c>
      <c r="C160">
        <v>172291.99</v>
      </c>
      <c r="D160">
        <v>150289.35</v>
      </c>
      <c r="E160" s="3">
        <f t="shared" si="9"/>
        <v>-0.12770553059373213</v>
      </c>
    </row>
    <row r="161" spans="1:5" x14ac:dyDescent="0.25">
      <c r="A161" t="s">
        <v>167</v>
      </c>
      <c r="B161" t="s">
        <v>160</v>
      </c>
      <c r="C161">
        <v>183979.25</v>
      </c>
      <c r="D161">
        <v>179330.98</v>
      </c>
      <c r="E161" s="3">
        <f t="shared" si="9"/>
        <v>-2.5265186155503883E-2</v>
      </c>
    </row>
    <row r="162" spans="1:5" x14ac:dyDescent="0.25">
      <c r="A162" t="s">
        <v>168</v>
      </c>
      <c r="B162" t="s">
        <v>160</v>
      </c>
      <c r="C162">
        <v>175948.01</v>
      </c>
      <c r="D162">
        <v>194054.95</v>
      </c>
      <c r="E162" s="3">
        <f t="shared" si="9"/>
        <v>0.10291074050794902</v>
      </c>
    </row>
    <row r="163" spans="1:5" x14ac:dyDescent="0.25">
      <c r="A163" t="s">
        <v>169</v>
      </c>
      <c r="B163" t="s">
        <v>160</v>
      </c>
      <c r="C163">
        <v>207220.54</v>
      </c>
      <c r="D163">
        <v>229576.17</v>
      </c>
      <c r="E163" s="3">
        <f t="shared" si="9"/>
        <v>0.10788327257519947</v>
      </c>
    </row>
    <row r="164" spans="1:5" x14ac:dyDescent="0.25">
      <c r="A164" t="s">
        <v>170</v>
      </c>
      <c r="B164" t="s">
        <v>160</v>
      </c>
      <c r="C164">
        <v>312340.07</v>
      </c>
      <c r="D164">
        <v>307743.13</v>
      </c>
      <c r="E164" s="3">
        <f t="shared" si="9"/>
        <v>-1.4717740186201533E-2</v>
      </c>
    </row>
    <row r="165" spans="1:5" x14ac:dyDescent="0.25">
      <c r="A165" t="s">
        <v>171</v>
      </c>
      <c r="B165" t="s">
        <v>160</v>
      </c>
      <c r="C165">
        <v>277697.43</v>
      </c>
      <c r="D165">
        <v>283059.28000000003</v>
      </c>
      <c r="E165" s="3">
        <f t="shared" si="9"/>
        <v>1.9308244948468056E-2</v>
      </c>
    </row>
    <row r="166" spans="1:5" x14ac:dyDescent="0.25">
      <c r="A166" t="s">
        <v>172</v>
      </c>
      <c r="B166" t="s">
        <v>160</v>
      </c>
      <c r="C166">
        <v>272668.45</v>
      </c>
      <c r="D166">
        <v>280157.89</v>
      </c>
      <c r="E166" s="3">
        <f t="shared" si="9"/>
        <v>2.7467204218163177E-2</v>
      </c>
    </row>
    <row r="167" spans="1:5" x14ac:dyDescent="0.25">
      <c r="A167" t="s">
        <v>173</v>
      </c>
      <c r="B167" t="s">
        <v>160</v>
      </c>
      <c r="C167">
        <v>324953.77</v>
      </c>
      <c r="D167">
        <v>272416.51</v>
      </c>
      <c r="E167" s="3">
        <f t="shared" si="9"/>
        <v>-0.16167610549648337</v>
      </c>
    </row>
    <row r="168" spans="1:5" x14ac:dyDescent="0.25">
      <c r="A168" t="s">
        <v>175</v>
      </c>
      <c r="B168" t="s">
        <v>174</v>
      </c>
      <c r="C168">
        <v>176023.09</v>
      </c>
      <c r="D168">
        <v>175603.12</v>
      </c>
      <c r="E168" s="3">
        <f t="shared" si="9"/>
        <v>-2.3858801706071464E-3</v>
      </c>
    </row>
    <row r="169" spans="1:5" x14ac:dyDescent="0.25">
      <c r="A169" t="s">
        <v>176</v>
      </c>
      <c r="B169" t="s">
        <v>174</v>
      </c>
      <c r="C169">
        <v>138696.99</v>
      </c>
      <c r="D169">
        <v>143352.72</v>
      </c>
      <c r="E169" s="3">
        <f t="shared" si="9"/>
        <v>3.3567635462024237E-2</v>
      </c>
    </row>
    <row r="170" spans="1:5" x14ac:dyDescent="0.25">
      <c r="A170" t="s">
        <v>177</v>
      </c>
      <c r="B170" t="s">
        <v>174</v>
      </c>
      <c r="C170">
        <v>167359.57999999999</v>
      </c>
      <c r="D170">
        <v>194928.14</v>
      </c>
      <c r="E170" s="3">
        <f t="shared" si="9"/>
        <v>0.16472651281749173</v>
      </c>
    </row>
    <row r="171" spans="1:5" x14ac:dyDescent="0.25">
      <c r="A171" t="s">
        <v>181</v>
      </c>
      <c r="B171" t="s">
        <v>174</v>
      </c>
      <c r="C171">
        <v>171311.3</v>
      </c>
      <c r="D171">
        <v>142636.79</v>
      </c>
      <c r="E171" s="3">
        <f t="shared" si="9"/>
        <v>-0.16738247856387745</v>
      </c>
    </row>
    <row r="172" spans="1:5" x14ac:dyDescent="0.25">
      <c r="A172" t="s">
        <v>178</v>
      </c>
      <c r="B172" t="s">
        <v>174</v>
      </c>
      <c r="C172">
        <v>150186.4</v>
      </c>
      <c r="D172">
        <v>150846.37</v>
      </c>
      <c r="E172" s="3">
        <f t="shared" si="9"/>
        <v>4.3943393010286158E-3</v>
      </c>
    </row>
    <row r="173" spans="1:5" x14ac:dyDescent="0.25">
      <c r="A173" t="s">
        <v>179</v>
      </c>
      <c r="B173" t="s">
        <v>174</v>
      </c>
      <c r="C173">
        <v>298779.64</v>
      </c>
      <c r="D173">
        <v>254271.73</v>
      </c>
      <c r="E173" s="3">
        <f t="shared" si="9"/>
        <v>-0.14896567249361437</v>
      </c>
    </row>
    <row r="174" spans="1:5" x14ac:dyDescent="0.25">
      <c r="A174" t="s">
        <v>180</v>
      </c>
      <c r="B174" t="s">
        <v>174</v>
      </c>
      <c r="C174">
        <v>15195.93</v>
      </c>
      <c r="D174">
        <v>14807.43</v>
      </c>
      <c r="E174" s="3">
        <f t="shared" si="9"/>
        <v>-2.5566056174251894E-2</v>
      </c>
    </row>
    <row r="175" spans="1:5" x14ac:dyDescent="0.25">
      <c r="A175" t="s">
        <v>182</v>
      </c>
      <c r="B175" t="s">
        <v>174</v>
      </c>
      <c r="C175">
        <v>18716.990000000002</v>
      </c>
      <c r="D175">
        <v>19581.45</v>
      </c>
      <c r="E175" s="3">
        <f t="shared" si="9"/>
        <v>4.6185845053077434E-2</v>
      </c>
    </row>
    <row r="176" spans="1:5" x14ac:dyDescent="0.25">
      <c r="A176" t="s">
        <v>183</v>
      </c>
      <c r="B176" t="s">
        <v>174</v>
      </c>
      <c r="C176">
        <v>16830.330000000002</v>
      </c>
      <c r="D176">
        <v>15204.94</v>
      </c>
      <c r="E176" s="3">
        <f t="shared" si="9"/>
        <v>-9.6575052301410724E-2</v>
      </c>
    </row>
    <row r="177" spans="1:5" x14ac:dyDescent="0.25">
      <c r="A177" t="s">
        <v>184</v>
      </c>
      <c r="B177" t="s">
        <v>174</v>
      </c>
      <c r="C177">
        <v>21591.31</v>
      </c>
      <c r="D177">
        <v>19368.3</v>
      </c>
      <c r="E177" s="3">
        <f t="shared" si="9"/>
        <v>-0.10295855138016186</v>
      </c>
    </row>
    <row r="178" spans="1:5" x14ac:dyDescent="0.25">
      <c r="A178" t="s">
        <v>185</v>
      </c>
      <c r="B178" t="s">
        <v>174</v>
      </c>
      <c r="C178">
        <v>19639.490000000002</v>
      </c>
      <c r="D178">
        <v>19713.490000000002</v>
      </c>
      <c r="E178" s="3">
        <f t="shared" si="9"/>
        <v>3.7679186170314072E-3</v>
      </c>
    </row>
    <row r="179" spans="1:5" x14ac:dyDescent="0.25">
      <c r="A179" t="s">
        <v>186</v>
      </c>
      <c r="B179" t="s">
        <v>174</v>
      </c>
      <c r="C179">
        <v>18449.330000000002</v>
      </c>
      <c r="D179">
        <v>16669.09</v>
      </c>
      <c r="E179" s="3">
        <f t="shared" si="9"/>
        <v>-9.6493476998893768E-2</v>
      </c>
    </row>
    <row r="180" spans="1:5" x14ac:dyDescent="0.25">
      <c r="A180" t="s">
        <v>187</v>
      </c>
      <c r="B180" t="s">
        <v>174</v>
      </c>
      <c r="C180">
        <v>76616.3</v>
      </c>
      <c r="D180">
        <v>78981.240000000005</v>
      </c>
      <c r="E180" s="3">
        <f t="shared" si="9"/>
        <v>3.0867321966735473E-2</v>
      </c>
    </row>
    <row r="181" spans="1:5" x14ac:dyDescent="0.25">
      <c r="A181" t="s">
        <v>189</v>
      </c>
      <c r="B181" t="s">
        <v>188</v>
      </c>
      <c r="C181">
        <v>66230.86</v>
      </c>
      <c r="D181">
        <v>65288.72</v>
      </c>
      <c r="E181" s="3">
        <f t="shared" si="9"/>
        <v>-1.4225090841338939E-2</v>
      </c>
    </row>
    <row r="182" spans="1:5" x14ac:dyDescent="0.25">
      <c r="A182" t="s">
        <v>190</v>
      </c>
      <c r="B182" t="s">
        <v>188</v>
      </c>
      <c r="C182">
        <v>73227.88</v>
      </c>
      <c r="D182">
        <v>67474.14</v>
      </c>
      <c r="E182" s="3">
        <f t="shared" si="9"/>
        <v>-7.8573078996688195E-2</v>
      </c>
    </row>
    <row r="183" spans="1:5" x14ac:dyDescent="0.25">
      <c r="A183" t="s">
        <v>191</v>
      </c>
      <c r="B183" t="s">
        <v>188</v>
      </c>
      <c r="C183">
        <v>49462.74</v>
      </c>
      <c r="D183">
        <v>43689.62</v>
      </c>
      <c r="E183" s="3">
        <f t="shared" si="9"/>
        <v>-0.1167165425934753</v>
      </c>
    </row>
    <row r="184" spans="1:5" x14ac:dyDescent="0.25">
      <c r="A184" t="s">
        <v>199</v>
      </c>
      <c r="B184" t="s">
        <v>188</v>
      </c>
      <c r="C184">
        <v>50556.98</v>
      </c>
      <c r="D184">
        <v>47078.38</v>
      </c>
      <c r="E184" s="3">
        <f t="shared" si="9"/>
        <v>-6.8805533874847891E-2</v>
      </c>
    </row>
    <row r="185" spans="1:5" x14ac:dyDescent="0.25">
      <c r="A185" t="s">
        <v>192</v>
      </c>
      <c r="B185" t="s">
        <v>188</v>
      </c>
      <c r="C185">
        <v>49873.38</v>
      </c>
      <c r="D185">
        <v>42754.75</v>
      </c>
      <c r="E185" s="3">
        <f t="shared" si="9"/>
        <v>-0.14273405973286746</v>
      </c>
    </row>
    <row r="186" spans="1:5" x14ac:dyDescent="0.25">
      <c r="A186" t="s">
        <v>193</v>
      </c>
      <c r="B186" t="s">
        <v>188</v>
      </c>
      <c r="C186">
        <v>11935.56</v>
      </c>
      <c r="D186">
        <v>12003.12</v>
      </c>
      <c r="E186" s="3">
        <f t="shared" si="9"/>
        <v>5.6603963282830794E-3</v>
      </c>
    </row>
    <row r="187" spans="1:5" x14ac:dyDescent="0.25">
      <c r="A187" t="s">
        <v>194</v>
      </c>
      <c r="B187" t="s">
        <v>188</v>
      </c>
      <c r="C187">
        <v>9465.9500000000007</v>
      </c>
      <c r="D187">
        <v>14846.95</v>
      </c>
      <c r="E187" s="3">
        <f t="shared" si="9"/>
        <v>0.56845852767022853</v>
      </c>
    </row>
    <row r="188" spans="1:5" x14ac:dyDescent="0.25">
      <c r="A188" t="s">
        <v>195</v>
      </c>
      <c r="B188" t="s">
        <v>188</v>
      </c>
      <c r="C188">
        <v>11387.82</v>
      </c>
      <c r="D188">
        <v>10785.37</v>
      </c>
      <c r="E188" s="3">
        <f t="shared" si="9"/>
        <v>-5.2903013921891895E-2</v>
      </c>
    </row>
    <row r="189" spans="1:5" x14ac:dyDescent="0.25">
      <c r="A189" t="s">
        <v>196</v>
      </c>
      <c r="B189" t="s">
        <v>188</v>
      </c>
      <c r="C189">
        <v>60998.18</v>
      </c>
      <c r="D189">
        <v>59322.8</v>
      </c>
      <c r="E189" s="3">
        <f t="shared" si="9"/>
        <v>-2.7466065380967075E-2</v>
      </c>
    </row>
    <row r="190" spans="1:5" x14ac:dyDescent="0.25">
      <c r="A190" t="s">
        <v>197</v>
      </c>
      <c r="B190" t="s">
        <v>188</v>
      </c>
      <c r="C190">
        <v>58516.71</v>
      </c>
      <c r="D190">
        <v>58097.05</v>
      </c>
      <c r="E190" s="3">
        <f t="shared" si="9"/>
        <v>-7.1716267028681946E-3</v>
      </c>
    </row>
    <row r="191" spans="1:5" x14ac:dyDescent="0.25">
      <c r="A191" t="s">
        <v>198</v>
      </c>
      <c r="B191" t="s">
        <v>188</v>
      </c>
      <c r="C191">
        <v>65744.899999999994</v>
      </c>
      <c r="D191">
        <v>50100.43</v>
      </c>
      <c r="E191" s="3">
        <f t="shared" si="9"/>
        <v>-0.23795716473825335</v>
      </c>
    </row>
    <row r="192" spans="1:5" x14ac:dyDescent="0.25">
      <c r="A192" t="s">
        <v>200</v>
      </c>
      <c r="B192" t="s">
        <v>188</v>
      </c>
      <c r="C192">
        <v>83303.56</v>
      </c>
      <c r="D192">
        <v>85586.92</v>
      </c>
      <c r="E192" s="3">
        <f t="shared" si="9"/>
        <v>2.7410113085203136E-2</v>
      </c>
    </row>
    <row r="193" spans="1:5" x14ac:dyDescent="0.25">
      <c r="A193" t="s">
        <v>201</v>
      </c>
      <c r="B193" t="s">
        <v>188</v>
      </c>
      <c r="C193">
        <v>89223.61</v>
      </c>
      <c r="D193">
        <v>71448.100000000006</v>
      </c>
      <c r="E193" s="3">
        <f t="shared" si="9"/>
        <v>-0.19922428603819098</v>
      </c>
    </row>
    <row r="194" spans="1:5" x14ac:dyDescent="0.25">
      <c r="A194" t="s">
        <v>202</v>
      </c>
      <c r="B194" t="s">
        <v>188</v>
      </c>
      <c r="C194">
        <v>82549.58</v>
      </c>
      <c r="D194">
        <v>68055.399999999994</v>
      </c>
      <c r="E194" s="3">
        <f t="shared" si="9"/>
        <v>-0.17558151113548981</v>
      </c>
    </row>
    <row r="195" spans="1:5" x14ac:dyDescent="0.25">
      <c r="A195" t="s">
        <v>203</v>
      </c>
      <c r="B195" t="s">
        <v>188</v>
      </c>
      <c r="C195">
        <v>37952.410000000003</v>
      </c>
      <c r="D195">
        <v>40218.58</v>
      </c>
      <c r="E195" s="3">
        <f t="shared" si="9"/>
        <v>5.9710832592712704E-2</v>
      </c>
    </row>
    <row r="196" spans="1:5" x14ac:dyDescent="0.25">
      <c r="A196" t="s">
        <v>204</v>
      </c>
      <c r="B196" t="s">
        <v>188</v>
      </c>
      <c r="C196">
        <v>43474.6</v>
      </c>
      <c r="D196">
        <v>40185.870000000003</v>
      </c>
      <c r="E196" s="3">
        <f t="shared" si="9"/>
        <v>-7.5647159490829008E-2</v>
      </c>
    </row>
    <row r="197" spans="1:5" x14ac:dyDescent="0.25">
      <c r="A197" t="s">
        <v>205</v>
      </c>
      <c r="B197" t="s">
        <v>188</v>
      </c>
      <c r="C197">
        <v>40218.93</v>
      </c>
      <c r="D197">
        <v>35229.019999999997</v>
      </c>
      <c r="E197" s="3">
        <f t="shared" ref="E197:E260" si="10">D197/C197-1</f>
        <v>-0.12406869103678297</v>
      </c>
    </row>
    <row r="198" spans="1:5" x14ac:dyDescent="0.25">
      <c r="A198" t="s">
        <v>206</v>
      </c>
      <c r="B198" t="s">
        <v>188</v>
      </c>
      <c r="C198">
        <v>16663.32</v>
      </c>
      <c r="D198">
        <v>30994.91</v>
      </c>
      <c r="E198" s="3">
        <f t="shared" si="10"/>
        <v>0.8600681016748164</v>
      </c>
    </row>
    <row r="199" spans="1:5" x14ac:dyDescent="0.25">
      <c r="A199" t="s">
        <v>207</v>
      </c>
      <c r="B199" t="s">
        <v>188</v>
      </c>
      <c r="C199">
        <v>20861.400000000001</v>
      </c>
      <c r="D199">
        <v>39747.160000000003</v>
      </c>
      <c r="E199" s="3">
        <f t="shared" si="10"/>
        <v>0.90529686406473209</v>
      </c>
    </row>
    <row r="200" spans="1:5" x14ac:dyDescent="0.25">
      <c r="A200" t="s">
        <v>208</v>
      </c>
      <c r="B200" t="s">
        <v>188</v>
      </c>
      <c r="C200">
        <v>18673.3</v>
      </c>
      <c r="D200">
        <v>35953.379999999997</v>
      </c>
      <c r="E200" s="3">
        <f t="shared" si="10"/>
        <v>0.92538972757894955</v>
      </c>
    </row>
    <row r="201" spans="1:5" x14ac:dyDescent="0.25">
      <c r="A201" t="s">
        <v>210</v>
      </c>
      <c r="B201" t="s">
        <v>209</v>
      </c>
      <c r="C201">
        <v>99294</v>
      </c>
      <c r="D201">
        <v>111019</v>
      </c>
      <c r="E201" s="3">
        <f t="shared" si="10"/>
        <v>0.11808367071524972</v>
      </c>
    </row>
    <row r="202" spans="1:5" x14ac:dyDescent="0.25">
      <c r="A202" t="s">
        <v>211</v>
      </c>
      <c r="B202" t="s">
        <v>209</v>
      </c>
      <c r="C202">
        <v>116580</v>
      </c>
      <c r="D202">
        <v>113364</v>
      </c>
      <c r="E202" s="3">
        <f t="shared" si="10"/>
        <v>-2.7586206896551779E-2</v>
      </c>
    </row>
    <row r="203" spans="1:5" x14ac:dyDescent="0.25">
      <c r="A203" t="s">
        <v>212</v>
      </c>
      <c r="B203" t="s">
        <v>209</v>
      </c>
      <c r="C203">
        <v>83951</v>
      </c>
      <c r="D203">
        <v>95609</v>
      </c>
      <c r="E203" s="3">
        <f t="shared" si="10"/>
        <v>0.13886671987230637</v>
      </c>
    </row>
    <row r="204" spans="1:5" x14ac:dyDescent="0.25">
      <c r="A204" t="s">
        <v>213</v>
      </c>
      <c r="B204" t="s">
        <v>209</v>
      </c>
      <c r="C204">
        <v>28948.73</v>
      </c>
      <c r="D204">
        <v>19362.599999999999</v>
      </c>
      <c r="E204" s="3">
        <f t="shared" si="10"/>
        <v>-0.33114164248310729</v>
      </c>
    </row>
    <row r="205" spans="1:5" x14ac:dyDescent="0.25">
      <c r="A205" t="s">
        <v>214</v>
      </c>
      <c r="B205" t="s">
        <v>209</v>
      </c>
      <c r="C205">
        <v>23310.14</v>
      </c>
      <c r="D205">
        <v>24499.919999999998</v>
      </c>
      <c r="E205" s="3">
        <f t="shared" si="10"/>
        <v>5.1041306487219718E-2</v>
      </c>
    </row>
    <row r="206" spans="1:5" x14ac:dyDescent="0.25">
      <c r="A206" t="s">
        <v>215</v>
      </c>
      <c r="B206" t="s">
        <v>209</v>
      </c>
      <c r="C206">
        <v>65743.86</v>
      </c>
      <c r="D206">
        <v>70128.240000000005</v>
      </c>
      <c r="E206" s="3">
        <f t="shared" si="10"/>
        <v>6.6688813221493337E-2</v>
      </c>
    </row>
    <row r="207" spans="1:5" x14ac:dyDescent="0.25">
      <c r="A207" t="s">
        <v>43</v>
      </c>
      <c r="B207" t="s">
        <v>209</v>
      </c>
      <c r="C207">
        <v>79256.52</v>
      </c>
      <c r="D207">
        <v>59946.6</v>
      </c>
      <c r="E207" s="3">
        <f t="shared" si="10"/>
        <v>-0.24363825209585288</v>
      </c>
    </row>
    <row r="208" spans="1:5" x14ac:dyDescent="0.25">
      <c r="A208" t="s">
        <v>216</v>
      </c>
      <c r="B208" t="s">
        <v>209</v>
      </c>
      <c r="C208">
        <v>47019.06</v>
      </c>
      <c r="D208">
        <v>46345.18</v>
      </c>
      <c r="E208" s="3">
        <f t="shared" si="10"/>
        <v>-1.4332060232595034E-2</v>
      </c>
    </row>
    <row r="209" spans="1:5" x14ac:dyDescent="0.25">
      <c r="A209" t="s">
        <v>217</v>
      </c>
      <c r="B209" t="s">
        <v>209</v>
      </c>
      <c r="C209">
        <v>48042.559999999998</v>
      </c>
      <c r="D209">
        <v>42679.33</v>
      </c>
      <c r="E209" s="3">
        <f t="shared" si="10"/>
        <v>-0.11163497532188116</v>
      </c>
    </row>
    <row r="210" spans="1:5" x14ac:dyDescent="0.25">
      <c r="A210" t="s">
        <v>218</v>
      </c>
      <c r="B210" t="s">
        <v>209</v>
      </c>
      <c r="C210">
        <v>47569.4</v>
      </c>
      <c r="D210">
        <v>48081.94</v>
      </c>
      <c r="E210" s="3">
        <f t="shared" si="10"/>
        <v>1.0774573570404566E-2</v>
      </c>
    </row>
    <row r="211" spans="1:5" x14ac:dyDescent="0.25">
      <c r="A211" t="s">
        <v>219</v>
      </c>
      <c r="B211" t="s">
        <v>209</v>
      </c>
      <c r="C211">
        <v>42767.72</v>
      </c>
      <c r="D211">
        <v>42822.45</v>
      </c>
      <c r="E211" s="3">
        <f t="shared" si="10"/>
        <v>1.2797034772953353E-3</v>
      </c>
    </row>
    <row r="212" spans="1:5" x14ac:dyDescent="0.25">
      <c r="A212" t="s">
        <v>143</v>
      </c>
      <c r="B212" t="s">
        <v>209</v>
      </c>
      <c r="C212">
        <v>50419.45</v>
      </c>
      <c r="D212">
        <v>41835.769999999997</v>
      </c>
      <c r="E212" s="3">
        <f t="shared" si="10"/>
        <v>-0.1702454112450652</v>
      </c>
    </row>
    <row r="213" spans="1:5" x14ac:dyDescent="0.25">
      <c r="A213" t="s">
        <v>220</v>
      </c>
      <c r="B213" t="s">
        <v>209</v>
      </c>
      <c r="C213">
        <v>45416.29</v>
      </c>
      <c r="D213">
        <v>45186.35</v>
      </c>
      <c r="E213" s="3">
        <f t="shared" si="10"/>
        <v>-5.06294107246541E-3</v>
      </c>
    </row>
    <row r="214" spans="1:5" x14ac:dyDescent="0.25">
      <c r="A214" t="s">
        <v>221</v>
      </c>
      <c r="B214" t="s">
        <v>209</v>
      </c>
      <c r="C214">
        <v>13601.5</v>
      </c>
      <c r="D214">
        <v>11835.92</v>
      </c>
      <c r="E214" s="3">
        <f t="shared" si="10"/>
        <v>-0.12980774179318455</v>
      </c>
    </row>
    <row r="215" spans="1:5" x14ac:dyDescent="0.25">
      <c r="A215" t="s">
        <v>222</v>
      </c>
      <c r="B215" t="s">
        <v>209</v>
      </c>
      <c r="C215">
        <v>54293.82</v>
      </c>
      <c r="D215">
        <v>84131.15</v>
      </c>
      <c r="E215" s="3">
        <f t="shared" si="10"/>
        <v>0.54955296938030873</v>
      </c>
    </row>
    <row r="216" spans="1:5" x14ac:dyDescent="0.25">
      <c r="A216" t="s">
        <v>223</v>
      </c>
      <c r="B216" t="s">
        <v>209</v>
      </c>
      <c r="C216">
        <v>50257.68</v>
      </c>
      <c r="D216">
        <v>58462.01</v>
      </c>
      <c r="E216" s="3">
        <f t="shared" si="10"/>
        <v>0.16324529902693485</v>
      </c>
    </row>
    <row r="217" spans="1:5" x14ac:dyDescent="0.25">
      <c r="A217" t="s">
        <v>224</v>
      </c>
      <c r="B217" t="s">
        <v>209</v>
      </c>
      <c r="C217">
        <v>85070.48</v>
      </c>
      <c r="D217">
        <v>141269.20000000001</v>
      </c>
      <c r="E217" s="3">
        <f t="shared" si="10"/>
        <v>0.66061364647290133</v>
      </c>
    </row>
    <row r="218" spans="1:5" x14ac:dyDescent="0.25">
      <c r="A218" t="s">
        <v>226</v>
      </c>
      <c r="B218" t="s">
        <v>225</v>
      </c>
      <c r="C218">
        <v>50858.03</v>
      </c>
      <c r="D218">
        <v>80065.95</v>
      </c>
      <c r="E218" s="3">
        <f t="shared" si="10"/>
        <v>0.57430301566930519</v>
      </c>
    </row>
    <row r="219" spans="1:5" x14ac:dyDescent="0.25">
      <c r="A219" t="s">
        <v>48</v>
      </c>
      <c r="B219" t="s">
        <v>225</v>
      </c>
      <c r="C219">
        <v>39916.730000000003</v>
      </c>
      <c r="D219">
        <v>38523.51</v>
      </c>
      <c r="E219" s="3">
        <f t="shared" si="10"/>
        <v>-3.4903159652606819E-2</v>
      </c>
    </row>
    <row r="220" spans="1:5" x14ac:dyDescent="0.25">
      <c r="A220" t="s">
        <v>227</v>
      </c>
      <c r="B220" t="s">
        <v>225</v>
      </c>
      <c r="C220">
        <v>31579.56</v>
      </c>
      <c r="D220">
        <v>36043.53</v>
      </c>
      <c r="E220" s="3">
        <f t="shared" si="10"/>
        <v>0.14135630768763074</v>
      </c>
    </row>
    <row r="221" spans="1:5" x14ac:dyDescent="0.25">
      <c r="A221" t="s">
        <v>228</v>
      </c>
      <c r="B221" t="s">
        <v>225</v>
      </c>
      <c r="C221">
        <v>39600.339999999997</v>
      </c>
      <c r="D221">
        <v>35145.64</v>
      </c>
      <c r="E221" s="3">
        <f t="shared" si="10"/>
        <v>-0.11249145840667019</v>
      </c>
    </row>
    <row r="222" spans="1:5" x14ac:dyDescent="0.25">
      <c r="A222" t="s">
        <v>229</v>
      </c>
      <c r="B222" t="s">
        <v>225</v>
      </c>
      <c r="C222">
        <v>41431.35</v>
      </c>
      <c r="D222">
        <v>34697.839999999997</v>
      </c>
      <c r="E222" s="3">
        <f t="shared" si="10"/>
        <v>-0.16252209981089205</v>
      </c>
    </row>
    <row r="223" spans="1:5" x14ac:dyDescent="0.25">
      <c r="A223" t="s">
        <v>230</v>
      </c>
      <c r="B223" t="s">
        <v>225</v>
      </c>
      <c r="C223">
        <v>20732.509999999998</v>
      </c>
      <c r="D223">
        <v>22003.54</v>
      </c>
      <c r="E223" s="3">
        <f t="shared" si="10"/>
        <v>6.1306132253161838E-2</v>
      </c>
    </row>
    <row r="224" spans="1:5" x14ac:dyDescent="0.25">
      <c r="A224" t="s">
        <v>231</v>
      </c>
      <c r="B224" t="s">
        <v>225</v>
      </c>
      <c r="C224">
        <v>18760.37</v>
      </c>
      <c r="D224">
        <v>21280.15</v>
      </c>
      <c r="E224" s="3">
        <f t="shared" si="10"/>
        <v>0.13431398208031098</v>
      </c>
    </row>
    <row r="225" spans="1:5" x14ac:dyDescent="0.25">
      <c r="A225" t="s">
        <v>233</v>
      </c>
      <c r="B225" t="s">
        <v>232</v>
      </c>
      <c r="C225">
        <v>21227.07</v>
      </c>
      <c r="D225">
        <v>20568.16</v>
      </c>
      <c r="E225" s="3">
        <f t="shared" si="10"/>
        <v>-3.1041024503146164E-2</v>
      </c>
    </row>
    <row r="226" spans="1:5" x14ac:dyDescent="0.25">
      <c r="A226" t="s">
        <v>234</v>
      </c>
      <c r="B226" t="s">
        <v>232</v>
      </c>
      <c r="C226">
        <v>39849.08</v>
      </c>
      <c r="D226">
        <v>34588.97</v>
      </c>
      <c r="E226" s="3">
        <f t="shared" si="10"/>
        <v>-0.13200078897680956</v>
      </c>
    </row>
    <row r="227" spans="1:5" x14ac:dyDescent="0.25">
      <c r="A227" t="s">
        <v>235</v>
      </c>
      <c r="B227" t="s">
        <v>232</v>
      </c>
      <c r="C227">
        <v>35314.050000000003</v>
      </c>
      <c r="D227">
        <v>45178.77</v>
      </c>
      <c r="E227" s="3">
        <f t="shared" si="10"/>
        <v>0.27934264124335773</v>
      </c>
    </row>
    <row r="228" spans="1:5" x14ac:dyDescent="0.25">
      <c r="A228" t="s">
        <v>236</v>
      </c>
      <c r="B228" t="s">
        <v>232</v>
      </c>
      <c r="C228">
        <v>39945.18</v>
      </c>
      <c r="D228">
        <v>39442.76</v>
      </c>
      <c r="E228" s="3">
        <f t="shared" si="10"/>
        <v>-1.2577737789640664E-2</v>
      </c>
    </row>
    <row r="229" spans="1:5" x14ac:dyDescent="0.25">
      <c r="A229" t="s">
        <v>237</v>
      </c>
      <c r="B229" t="s">
        <v>232</v>
      </c>
      <c r="C229">
        <v>88927.44</v>
      </c>
      <c r="D229">
        <v>82016.91</v>
      </c>
      <c r="E229" s="3">
        <f t="shared" si="10"/>
        <v>-7.7709759777184639E-2</v>
      </c>
    </row>
    <row r="230" spans="1:5" x14ac:dyDescent="0.25">
      <c r="A230" t="s">
        <v>238</v>
      </c>
      <c r="B230" t="s">
        <v>232</v>
      </c>
      <c r="C230">
        <v>108012.99</v>
      </c>
      <c r="D230">
        <v>91531.95</v>
      </c>
      <c r="E230" s="3">
        <f t="shared" si="10"/>
        <v>-0.15258386977344118</v>
      </c>
    </row>
    <row r="231" spans="1:5" x14ac:dyDescent="0.25">
      <c r="A231" t="s">
        <v>239</v>
      </c>
      <c r="B231" t="s">
        <v>232</v>
      </c>
      <c r="C231">
        <v>190299.51</v>
      </c>
      <c r="D231">
        <v>206654.13</v>
      </c>
      <c r="E231" s="3">
        <f t="shared" si="10"/>
        <v>8.5941471945986558E-2</v>
      </c>
    </row>
    <row r="232" spans="1:5" x14ac:dyDescent="0.25">
      <c r="A232" t="s">
        <v>240</v>
      </c>
      <c r="B232" t="s">
        <v>232</v>
      </c>
      <c r="C232">
        <v>57349.59</v>
      </c>
      <c r="D232">
        <v>44018.400000000001</v>
      </c>
      <c r="E232" s="3">
        <f t="shared" si="10"/>
        <v>-0.23245484405381089</v>
      </c>
    </row>
    <row r="233" spans="1:5" x14ac:dyDescent="0.25">
      <c r="A233" t="s">
        <v>241</v>
      </c>
      <c r="B233" t="s">
        <v>232</v>
      </c>
      <c r="C233">
        <v>64680.68</v>
      </c>
      <c r="D233">
        <v>66450.97</v>
      </c>
      <c r="E233" s="3">
        <f t="shared" si="10"/>
        <v>2.7369687517199814E-2</v>
      </c>
    </row>
    <row r="234" spans="1:5" x14ac:dyDescent="0.25">
      <c r="A234" t="s">
        <v>242</v>
      </c>
      <c r="B234" t="s">
        <v>232</v>
      </c>
      <c r="C234">
        <v>51902.46</v>
      </c>
      <c r="D234">
        <v>54290.19</v>
      </c>
      <c r="E234" s="3">
        <f t="shared" si="10"/>
        <v>4.6004177836657556E-2</v>
      </c>
    </row>
    <row r="235" spans="1:5" x14ac:dyDescent="0.25">
      <c r="A235" t="s">
        <v>243</v>
      </c>
      <c r="B235" t="s">
        <v>232</v>
      </c>
      <c r="C235">
        <v>30301.79</v>
      </c>
      <c r="D235">
        <v>33872.92</v>
      </c>
      <c r="E235" s="3">
        <f t="shared" si="10"/>
        <v>0.1178521136870132</v>
      </c>
    </row>
    <row r="236" spans="1:5" x14ac:dyDescent="0.25">
      <c r="A236" t="s">
        <v>244</v>
      </c>
      <c r="B236" t="s">
        <v>232</v>
      </c>
      <c r="C236">
        <v>28384.61</v>
      </c>
      <c r="D236">
        <v>28579.7</v>
      </c>
      <c r="E236" s="3">
        <f t="shared" si="10"/>
        <v>6.8730907347327452E-3</v>
      </c>
    </row>
    <row r="237" spans="1:5" x14ac:dyDescent="0.25">
      <c r="A237" t="s">
        <v>245</v>
      </c>
      <c r="B237" t="s">
        <v>232</v>
      </c>
      <c r="C237">
        <v>23621.48</v>
      </c>
      <c r="D237">
        <v>25553.96</v>
      </c>
      <c r="E237" s="3">
        <f t="shared" si="10"/>
        <v>8.1810284537632727E-2</v>
      </c>
    </row>
    <row r="238" spans="1:5" x14ac:dyDescent="0.25">
      <c r="A238" t="s">
        <v>246</v>
      </c>
      <c r="B238" t="s">
        <v>232</v>
      </c>
      <c r="C238">
        <v>38517.269999999997</v>
      </c>
      <c r="D238">
        <v>38782.94</v>
      </c>
      <c r="E238" s="3">
        <f t="shared" si="10"/>
        <v>6.8974254925129319E-3</v>
      </c>
    </row>
    <row r="239" spans="1:5" x14ac:dyDescent="0.25">
      <c r="A239" t="s">
        <v>248</v>
      </c>
      <c r="B239" t="s">
        <v>247</v>
      </c>
      <c r="C239">
        <v>35118.28</v>
      </c>
      <c r="D239">
        <v>39279.019999999997</v>
      </c>
      <c r="E239" s="3">
        <f t="shared" si="10"/>
        <v>0.11847789812029519</v>
      </c>
    </row>
    <row r="240" spans="1:5" x14ac:dyDescent="0.25">
      <c r="A240" t="s">
        <v>249</v>
      </c>
      <c r="B240" t="s">
        <v>247</v>
      </c>
      <c r="C240">
        <v>40944.85</v>
      </c>
      <c r="D240">
        <v>30075.88</v>
      </c>
      <c r="E240" s="3">
        <f t="shared" si="10"/>
        <v>-0.26545389713236212</v>
      </c>
    </row>
    <row r="241" spans="1:5" x14ac:dyDescent="0.25">
      <c r="A241" t="s">
        <v>250</v>
      </c>
      <c r="B241" t="s">
        <v>247</v>
      </c>
      <c r="C241">
        <v>20433.53</v>
      </c>
      <c r="D241">
        <v>20194.849999999999</v>
      </c>
      <c r="E241" s="3">
        <f t="shared" si="10"/>
        <v>-1.1680801114638539E-2</v>
      </c>
    </row>
    <row r="242" spans="1:5" x14ac:dyDescent="0.25">
      <c r="A242" t="s">
        <v>251</v>
      </c>
      <c r="B242" t="s">
        <v>247</v>
      </c>
      <c r="C242">
        <v>22255.48</v>
      </c>
      <c r="D242">
        <v>18778.5</v>
      </c>
      <c r="E242" s="3">
        <f t="shared" si="10"/>
        <v>-0.15623028575434006</v>
      </c>
    </row>
    <row r="243" spans="1:5" x14ac:dyDescent="0.25">
      <c r="A243" t="s">
        <v>252</v>
      </c>
      <c r="B243" t="s">
        <v>247</v>
      </c>
      <c r="C243">
        <v>23026.9</v>
      </c>
      <c r="D243">
        <v>19978.53</v>
      </c>
      <c r="E243" s="3">
        <f t="shared" si="10"/>
        <v>-0.13238299553999899</v>
      </c>
    </row>
    <row r="244" spans="1:5" x14ac:dyDescent="0.25">
      <c r="A244" t="s">
        <v>214</v>
      </c>
      <c r="B244" t="s">
        <v>247</v>
      </c>
      <c r="C244">
        <v>102138.4</v>
      </c>
      <c r="D244">
        <v>197576.21</v>
      </c>
      <c r="E244" s="3">
        <f t="shared" si="10"/>
        <v>0.93439695550351298</v>
      </c>
    </row>
    <row r="245" spans="1:5" x14ac:dyDescent="0.25">
      <c r="A245" t="s">
        <v>253</v>
      </c>
      <c r="B245" t="s">
        <v>247</v>
      </c>
      <c r="C245">
        <v>153237.15</v>
      </c>
      <c r="D245">
        <v>130273.38</v>
      </c>
      <c r="E245" s="3">
        <f t="shared" si="10"/>
        <v>-0.14985772053317348</v>
      </c>
    </row>
    <row r="246" spans="1:5" x14ac:dyDescent="0.25">
      <c r="A246" t="s">
        <v>254</v>
      </c>
      <c r="B246" t="s">
        <v>247</v>
      </c>
      <c r="C246">
        <v>176187.15</v>
      </c>
      <c r="D246">
        <v>174498.03</v>
      </c>
      <c r="E246" s="3">
        <f t="shared" si="10"/>
        <v>-9.5870782857886416E-3</v>
      </c>
    </row>
    <row r="247" spans="1:5" x14ac:dyDescent="0.25">
      <c r="A247" t="s">
        <v>255</v>
      </c>
      <c r="B247" t="s">
        <v>247</v>
      </c>
      <c r="C247">
        <v>228701.34</v>
      </c>
      <c r="D247">
        <v>153567.63</v>
      </c>
      <c r="E247" s="3">
        <f t="shared" si="10"/>
        <v>-0.32852326094809936</v>
      </c>
    </row>
    <row r="248" spans="1:5" x14ac:dyDescent="0.25">
      <c r="A248" t="s">
        <v>256</v>
      </c>
      <c r="B248" t="s">
        <v>247</v>
      </c>
      <c r="C248">
        <v>138726.48000000001</v>
      </c>
      <c r="D248">
        <v>168028.95</v>
      </c>
      <c r="E248" s="3">
        <f t="shared" si="10"/>
        <v>0.21122477842730536</v>
      </c>
    </row>
    <row r="249" spans="1:5" x14ac:dyDescent="0.25">
      <c r="A249" t="s">
        <v>257</v>
      </c>
      <c r="B249" t="s">
        <v>247</v>
      </c>
      <c r="C249">
        <v>143925.78</v>
      </c>
      <c r="D249">
        <v>168878.06</v>
      </c>
      <c r="E249" s="3">
        <f t="shared" si="10"/>
        <v>0.17336907953529934</v>
      </c>
    </row>
    <row r="250" spans="1:5" x14ac:dyDescent="0.25">
      <c r="A250" t="s">
        <v>258</v>
      </c>
      <c r="B250" t="s">
        <v>247</v>
      </c>
      <c r="C250">
        <v>157287</v>
      </c>
      <c r="D250">
        <v>164534.41</v>
      </c>
      <c r="E250" s="3">
        <f t="shared" si="10"/>
        <v>4.6077616077616179E-2</v>
      </c>
    </row>
    <row r="251" spans="1:5" x14ac:dyDescent="0.25">
      <c r="A251" t="s">
        <v>259</v>
      </c>
      <c r="B251" t="s">
        <v>247</v>
      </c>
      <c r="C251">
        <v>230827.57</v>
      </c>
      <c r="D251">
        <v>209096.31</v>
      </c>
      <c r="E251" s="3">
        <f t="shared" si="10"/>
        <v>-9.4144993165244606E-2</v>
      </c>
    </row>
    <row r="252" spans="1:5" x14ac:dyDescent="0.25">
      <c r="A252" t="s">
        <v>260</v>
      </c>
      <c r="B252" t="s">
        <v>247</v>
      </c>
      <c r="C252">
        <v>180331.65</v>
      </c>
      <c r="D252">
        <v>181136.46</v>
      </c>
      <c r="E252" s="3">
        <f t="shared" si="10"/>
        <v>4.4629436929124466E-3</v>
      </c>
    </row>
    <row r="253" spans="1:5" x14ac:dyDescent="0.25">
      <c r="A253" t="s">
        <v>261</v>
      </c>
      <c r="B253" t="s">
        <v>247</v>
      </c>
      <c r="C253">
        <v>254210.15</v>
      </c>
      <c r="D253">
        <v>220844.59</v>
      </c>
      <c r="E253" s="3">
        <f t="shared" si="10"/>
        <v>-0.13125187959646767</v>
      </c>
    </row>
    <row r="254" spans="1:5" x14ac:dyDescent="0.25">
      <c r="A254" t="s">
        <v>262</v>
      </c>
      <c r="B254" t="s">
        <v>247</v>
      </c>
      <c r="C254">
        <v>18449.330000000002</v>
      </c>
      <c r="D254">
        <v>16669.09</v>
      </c>
      <c r="E254" s="3">
        <f t="shared" si="10"/>
        <v>-9.6493476998893768E-2</v>
      </c>
    </row>
    <row r="255" spans="1:5" x14ac:dyDescent="0.25">
      <c r="A255" t="s">
        <v>263</v>
      </c>
      <c r="B255" t="s">
        <v>247</v>
      </c>
      <c r="C255">
        <v>76616.3</v>
      </c>
      <c r="D255">
        <v>78981.240000000005</v>
      </c>
      <c r="E255" s="3">
        <f t="shared" si="10"/>
        <v>3.0867321966735473E-2</v>
      </c>
    </row>
    <row r="256" spans="1:5" x14ac:dyDescent="0.25">
      <c r="A256" t="s">
        <v>140</v>
      </c>
      <c r="B256" t="s">
        <v>247</v>
      </c>
      <c r="C256">
        <v>66230.86</v>
      </c>
      <c r="D256">
        <v>65288.72</v>
      </c>
      <c r="E256" s="3">
        <f t="shared" si="10"/>
        <v>-1.4225090841338939E-2</v>
      </c>
    </row>
    <row r="257" spans="1:5" x14ac:dyDescent="0.25">
      <c r="A257" t="s">
        <v>264</v>
      </c>
      <c r="B257" t="s">
        <v>247</v>
      </c>
      <c r="C257">
        <v>73227.88</v>
      </c>
      <c r="D257">
        <v>67474.14</v>
      </c>
      <c r="E257" s="3">
        <f t="shared" si="10"/>
        <v>-7.8573078996688195E-2</v>
      </c>
    </row>
    <row r="258" spans="1:5" x14ac:dyDescent="0.25">
      <c r="A258" t="s">
        <v>266</v>
      </c>
      <c r="B258" t="s">
        <v>265</v>
      </c>
      <c r="C258">
        <v>49462.74</v>
      </c>
      <c r="D258">
        <v>43689.62</v>
      </c>
      <c r="E258" s="3">
        <f t="shared" si="10"/>
        <v>-0.1167165425934753</v>
      </c>
    </row>
    <row r="259" spans="1:5" x14ac:dyDescent="0.25">
      <c r="A259" t="s">
        <v>267</v>
      </c>
      <c r="B259" t="s">
        <v>265</v>
      </c>
      <c r="C259">
        <v>50556.98</v>
      </c>
      <c r="D259">
        <v>47078.38</v>
      </c>
      <c r="E259" s="3">
        <f t="shared" si="10"/>
        <v>-6.8805533874847891E-2</v>
      </c>
    </row>
    <row r="260" spans="1:5" x14ac:dyDescent="0.25">
      <c r="A260" t="s">
        <v>268</v>
      </c>
      <c r="B260" t="s">
        <v>265</v>
      </c>
      <c r="C260">
        <v>49873.38</v>
      </c>
      <c r="D260">
        <v>42754.75</v>
      </c>
      <c r="E260" s="3">
        <f t="shared" si="10"/>
        <v>-0.14273405973286746</v>
      </c>
    </row>
    <row r="261" spans="1:5" x14ac:dyDescent="0.25">
      <c r="A261" t="s">
        <v>269</v>
      </c>
      <c r="B261" t="s">
        <v>265</v>
      </c>
      <c r="C261">
        <v>11935.56</v>
      </c>
      <c r="D261">
        <v>12003.12</v>
      </c>
      <c r="E261" s="3">
        <f t="shared" ref="E261:E293" si="11">D261/C261-1</f>
        <v>5.6603963282830794E-3</v>
      </c>
    </row>
    <row r="262" spans="1:5" x14ac:dyDescent="0.25">
      <c r="A262" t="s">
        <v>270</v>
      </c>
      <c r="B262" t="s">
        <v>265</v>
      </c>
      <c r="C262">
        <v>9465.9500000000007</v>
      </c>
      <c r="D262">
        <v>14846.95</v>
      </c>
      <c r="E262" s="3">
        <f t="shared" si="11"/>
        <v>0.56845852767022853</v>
      </c>
    </row>
    <row r="263" spans="1:5" x14ac:dyDescent="0.25">
      <c r="A263" t="s">
        <v>143</v>
      </c>
      <c r="B263" t="s">
        <v>265</v>
      </c>
      <c r="C263">
        <v>11387.82</v>
      </c>
      <c r="D263">
        <v>10785.37</v>
      </c>
      <c r="E263" s="3">
        <f t="shared" si="11"/>
        <v>-5.2903013921891895E-2</v>
      </c>
    </row>
    <row r="264" spans="1:5" x14ac:dyDescent="0.25">
      <c r="A264" t="s">
        <v>271</v>
      </c>
      <c r="B264" t="s">
        <v>265</v>
      </c>
      <c r="C264">
        <v>60998.18</v>
      </c>
      <c r="D264">
        <v>59322.8</v>
      </c>
      <c r="E264" s="3">
        <f t="shared" si="11"/>
        <v>-2.7466065380967075E-2</v>
      </c>
    </row>
    <row r="265" spans="1:5" x14ac:dyDescent="0.25">
      <c r="A265" t="s">
        <v>272</v>
      </c>
      <c r="B265" t="s">
        <v>265</v>
      </c>
      <c r="C265">
        <v>156652.12</v>
      </c>
      <c r="D265">
        <v>202063.67</v>
      </c>
      <c r="E265" s="3">
        <f t="shared" si="11"/>
        <v>0.28988787384428649</v>
      </c>
    </row>
    <row r="266" spans="1:5" x14ac:dyDescent="0.25">
      <c r="A266" t="s">
        <v>273</v>
      </c>
      <c r="B266" t="s">
        <v>265</v>
      </c>
      <c r="C266">
        <v>299947.45</v>
      </c>
      <c r="D266">
        <v>280567.89</v>
      </c>
      <c r="E266" s="3">
        <f t="shared" si="11"/>
        <v>-6.4609850825536275E-2</v>
      </c>
    </row>
    <row r="267" spans="1:5" x14ac:dyDescent="0.25">
      <c r="A267" t="s">
        <v>274</v>
      </c>
      <c r="B267" t="s">
        <v>265</v>
      </c>
      <c r="C267">
        <v>255007.91</v>
      </c>
      <c r="D267">
        <v>302012.95</v>
      </c>
      <c r="E267" s="3">
        <f t="shared" si="11"/>
        <v>0.1843277724208634</v>
      </c>
    </row>
    <row r="268" spans="1:5" x14ac:dyDescent="0.25">
      <c r="A268" t="s">
        <v>275</v>
      </c>
      <c r="B268" t="s">
        <v>265</v>
      </c>
      <c r="C268">
        <v>218976.55</v>
      </c>
      <c r="D268">
        <v>256638.17</v>
      </c>
      <c r="E268" s="3">
        <f t="shared" si="11"/>
        <v>0.17198928378403999</v>
      </c>
    </row>
    <row r="269" spans="1:5" x14ac:dyDescent="0.25">
      <c r="A269" t="s">
        <v>276</v>
      </c>
      <c r="B269" t="s">
        <v>265</v>
      </c>
      <c r="C269">
        <v>156742.68</v>
      </c>
      <c r="D269">
        <v>155062.95000000001</v>
      </c>
      <c r="E269" s="3">
        <f t="shared" si="11"/>
        <v>-1.0716481305538372E-2</v>
      </c>
    </row>
    <row r="270" spans="1:5" x14ac:dyDescent="0.25">
      <c r="A270" t="s">
        <v>277</v>
      </c>
      <c r="B270" t="s">
        <v>265</v>
      </c>
      <c r="C270">
        <v>137483.82</v>
      </c>
      <c r="D270">
        <v>155963.04</v>
      </c>
      <c r="E270" s="3">
        <f t="shared" si="11"/>
        <v>0.13441014368090731</v>
      </c>
    </row>
    <row r="271" spans="1:5" x14ac:dyDescent="0.25">
      <c r="A271" t="s">
        <v>278</v>
      </c>
      <c r="B271" t="s">
        <v>265</v>
      </c>
      <c r="C271">
        <v>160279.53</v>
      </c>
      <c r="D271">
        <v>169004.49</v>
      </c>
      <c r="E271" s="3">
        <f t="shared" si="11"/>
        <v>5.4435897085547857E-2</v>
      </c>
    </row>
    <row r="272" spans="1:5" x14ac:dyDescent="0.25">
      <c r="A272" t="s">
        <v>280</v>
      </c>
      <c r="B272" t="s">
        <v>279</v>
      </c>
      <c r="C272">
        <v>121908.54</v>
      </c>
      <c r="D272">
        <v>154241.70000000001</v>
      </c>
      <c r="E272" s="3">
        <f t="shared" si="11"/>
        <v>0.26522473323033835</v>
      </c>
    </row>
    <row r="273" spans="1:5" x14ac:dyDescent="0.25">
      <c r="A273" t="s">
        <v>281</v>
      </c>
      <c r="B273" t="s">
        <v>279</v>
      </c>
      <c r="C273">
        <v>165233.31</v>
      </c>
      <c r="D273">
        <v>173469.9</v>
      </c>
      <c r="E273" s="3">
        <f t="shared" si="11"/>
        <v>4.9848241858738929E-2</v>
      </c>
    </row>
    <row r="274" spans="1:5" x14ac:dyDescent="0.25">
      <c r="A274" t="s">
        <v>282</v>
      </c>
      <c r="B274" t="s">
        <v>279</v>
      </c>
      <c r="C274">
        <v>129531.84</v>
      </c>
      <c r="D274">
        <v>118490</v>
      </c>
      <c r="E274" s="3">
        <f t="shared" si="11"/>
        <v>-8.5244214858678724E-2</v>
      </c>
    </row>
    <row r="275" spans="1:5" x14ac:dyDescent="0.25">
      <c r="A275" t="s">
        <v>283</v>
      </c>
      <c r="B275" t="s">
        <v>279</v>
      </c>
      <c r="C275">
        <v>128599.56</v>
      </c>
      <c r="D275">
        <v>115345.68</v>
      </c>
      <c r="E275" s="3">
        <f t="shared" si="11"/>
        <v>-0.10306318310886919</v>
      </c>
    </row>
    <row r="276" spans="1:5" x14ac:dyDescent="0.25">
      <c r="A276" t="s">
        <v>284</v>
      </c>
      <c r="B276" t="s">
        <v>279</v>
      </c>
      <c r="C276">
        <v>111777.04</v>
      </c>
      <c r="D276">
        <v>122736.6</v>
      </c>
      <c r="E276" s="3">
        <f t="shared" si="11"/>
        <v>9.8048400637555044E-2</v>
      </c>
    </row>
    <row r="277" spans="1:5" x14ac:dyDescent="0.25">
      <c r="A277" t="s">
        <v>285</v>
      </c>
      <c r="B277" t="s">
        <v>279</v>
      </c>
      <c r="C277">
        <v>118250.64</v>
      </c>
      <c r="D277">
        <v>119140.08</v>
      </c>
      <c r="E277" s="3">
        <f t="shared" si="11"/>
        <v>7.5216506227788749E-3</v>
      </c>
    </row>
    <row r="278" spans="1:5" x14ac:dyDescent="0.25">
      <c r="A278" t="s">
        <v>286</v>
      </c>
      <c r="B278" t="s">
        <v>279</v>
      </c>
      <c r="C278">
        <v>165279.19</v>
      </c>
      <c r="D278">
        <v>223514.71</v>
      </c>
      <c r="E278" s="3">
        <f t="shared" si="11"/>
        <v>0.35234635406913584</v>
      </c>
    </row>
    <row r="279" spans="1:5" x14ac:dyDescent="0.25">
      <c r="A279" t="s">
        <v>287</v>
      </c>
      <c r="B279" t="s">
        <v>279</v>
      </c>
      <c r="C279">
        <v>180002.9</v>
      </c>
      <c r="D279">
        <v>204005.55</v>
      </c>
      <c r="E279" s="3">
        <f t="shared" si="11"/>
        <v>0.13334590720482842</v>
      </c>
    </row>
    <row r="280" spans="1:5" x14ac:dyDescent="0.25">
      <c r="A280" t="s">
        <v>288</v>
      </c>
      <c r="B280" t="s">
        <v>279</v>
      </c>
      <c r="C280">
        <v>145124.25</v>
      </c>
      <c r="D280">
        <v>156528.09</v>
      </c>
      <c r="E280" s="3">
        <f t="shared" si="11"/>
        <v>7.8579837621899795E-2</v>
      </c>
    </row>
    <row r="281" spans="1:5" x14ac:dyDescent="0.25">
      <c r="A281" t="s">
        <v>289</v>
      </c>
      <c r="B281" t="s">
        <v>279</v>
      </c>
      <c r="C281">
        <v>129334.79</v>
      </c>
      <c r="D281">
        <v>171930.02</v>
      </c>
      <c r="E281" s="3">
        <f t="shared" si="11"/>
        <v>0.32934085252699608</v>
      </c>
    </row>
    <row r="282" spans="1:5" x14ac:dyDescent="0.25">
      <c r="A282" t="s">
        <v>290</v>
      </c>
      <c r="B282" t="s">
        <v>279</v>
      </c>
      <c r="C282">
        <v>161024.13</v>
      </c>
      <c r="D282">
        <v>144188.32</v>
      </c>
      <c r="E282" s="3">
        <f t="shared" si="11"/>
        <v>-0.10455457824861403</v>
      </c>
    </row>
    <row r="283" spans="1:5" x14ac:dyDescent="0.25">
      <c r="A283" t="s">
        <v>292</v>
      </c>
      <c r="B283" t="s">
        <v>291</v>
      </c>
      <c r="C283">
        <v>143062.84</v>
      </c>
      <c r="D283">
        <v>179099.4</v>
      </c>
      <c r="E283" s="3">
        <f t="shared" si="11"/>
        <v>0.25189322398464897</v>
      </c>
    </row>
    <row r="284" spans="1:5" x14ac:dyDescent="0.25">
      <c r="A284" t="s">
        <v>293</v>
      </c>
      <c r="B284" t="s">
        <v>291</v>
      </c>
      <c r="C284">
        <v>133800.76</v>
      </c>
      <c r="D284">
        <v>169857.81</v>
      </c>
      <c r="E284" s="3">
        <f t="shared" si="11"/>
        <v>0.26948314792830752</v>
      </c>
    </row>
    <row r="285" spans="1:5" x14ac:dyDescent="0.25">
      <c r="A285" t="s">
        <v>294</v>
      </c>
      <c r="B285" t="s">
        <v>291</v>
      </c>
      <c r="C285">
        <v>147123.56</v>
      </c>
      <c r="D285">
        <v>136550.29</v>
      </c>
      <c r="E285" s="3">
        <f t="shared" si="11"/>
        <v>-7.186659974785814E-2</v>
      </c>
    </row>
    <row r="286" spans="1:5" x14ac:dyDescent="0.25">
      <c r="A286" t="s">
        <v>295</v>
      </c>
      <c r="B286" t="s">
        <v>291</v>
      </c>
      <c r="C286">
        <v>166393.56</v>
      </c>
      <c r="D286">
        <v>141396.85</v>
      </c>
      <c r="E286" s="3">
        <f t="shared" si="11"/>
        <v>-0.15022642703239231</v>
      </c>
    </row>
    <row r="287" spans="1:5" x14ac:dyDescent="0.25">
      <c r="A287" t="s">
        <v>296</v>
      </c>
      <c r="B287" t="s">
        <v>291</v>
      </c>
      <c r="C287">
        <v>145321.42000000001</v>
      </c>
      <c r="D287">
        <v>223296.35</v>
      </c>
      <c r="E287" s="3">
        <f t="shared" si="11"/>
        <v>0.53656873157446427</v>
      </c>
    </row>
    <row r="288" spans="1:5" x14ac:dyDescent="0.25">
      <c r="A288" t="s">
        <v>297</v>
      </c>
      <c r="B288" t="s">
        <v>291</v>
      </c>
      <c r="C288">
        <v>168396.24</v>
      </c>
      <c r="D288">
        <v>127227.84</v>
      </c>
      <c r="E288" s="3">
        <f t="shared" si="11"/>
        <v>-0.24447339204248264</v>
      </c>
    </row>
    <row r="289" spans="1:5" x14ac:dyDescent="0.25">
      <c r="A289" t="s">
        <v>298</v>
      </c>
      <c r="B289" t="s">
        <v>291</v>
      </c>
      <c r="C289">
        <v>183393.24</v>
      </c>
      <c r="D289">
        <v>129978.18</v>
      </c>
      <c r="E289" s="3">
        <f t="shared" si="11"/>
        <v>-0.29125969964868936</v>
      </c>
    </row>
    <row r="290" spans="1:5" x14ac:dyDescent="0.25">
      <c r="A290" t="s">
        <v>299</v>
      </c>
      <c r="B290" t="s">
        <v>291</v>
      </c>
      <c r="C290">
        <v>134140.29</v>
      </c>
      <c r="D290">
        <v>223549.42</v>
      </c>
      <c r="E290" s="3">
        <f t="shared" si="11"/>
        <v>0.66653449161322076</v>
      </c>
    </row>
    <row r="291" spans="1:5" x14ac:dyDescent="0.25">
      <c r="A291" t="s">
        <v>300</v>
      </c>
      <c r="B291" t="s">
        <v>291</v>
      </c>
      <c r="C291">
        <v>214659.1</v>
      </c>
      <c r="D291">
        <v>165366.22</v>
      </c>
      <c r="E291" s="3">
        <f t="shared" si="11"/>
        <v>-0.22963331160896516</v>
      </c>
    </row>
    <row r="292" spans="1:5" x14ac:dyDescent="0.25">
      <c r="A292" t="s">
        <v>301</v>
      </c>
      <c r="B292" t="s">
        <v>291</v>
      </c>
      <c r="C292">
        <v>99294</v>
      </c>
      <c r="D292">
        <v>111019</v>
      </c>
      <c r="E292" s="3">
        <f t="shared" si="11"/>
        <v>0.11808367071524972</v>
      </c>
    </row>
    <row r="293" spans="1:5" x14ac:dyDescent="0.25">
      <c r="A293" t="s">
        <v>302</v>
      </c>
      <c r="B293" t="s">
        <v>291</v>
      </c>
      <c r="C293">
        <v>116580</v>
      </c>
      <c r="D293">
        <v>113364</v>
      </c>
      <c r="E293" s="3">
        <f t="shared" si="11"/>
        <v>-2.7586206896551779E-2</v>
      </c>
    </row>
  </sheetData>
  <mergeCells count="8">
    <mergeCell ref="A1:D1"/>
    <mergeCell ref="H5:H6"/>
    <mergeCell ref="N5:Q5"/>
    <mergeCell ref="I5:L5"/>
    <mergeCell ref="I6:J6"/>
    <mergeCell ref="K6:L6"/>
    <mergeCell ref="N6:O6"/>
    <mergeCell ref="P6:Q6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6" sqref="A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g</cp:lastModifiedBy>
  <dcterms:created xsi:type="dcterms:W3CDTF">2013-10-03T14:48:34Z</dcterms:created>
  <dcterms:modified xsi:type="dcterms:W3CDTF">2013-11-07T16:18:48Z</dcterms:modified>
</cp:coreProperties>
</file>